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ithornto\ARM\IR - Quarterly Reports - Documents\FY2018 - Q2\_Final\"/>
    </mc:Choice>
  </mc:AlternateContent>
  <xr:revisionPtr revIDLastSave="1" documentId="13_ncr:1_{17681B38-03FF-49D7-BBED-F56FBCF15B45}" xr6:coauthVersionLast="37" xr6:coauthVersionMax="37" xr10:uidLastSave="{2F12CA80-E89F-4BE7-AA78-2480F527A3F0}"/>
  <bookViews>
    <workbookView xWindow="0" yWindow="0" windowWidth="19200" windowHeight="6390" xr2:uid="{00000000-000D-0000-FFFF-FFFF00000000}"/>
  </bookViews>
  <sheets>
    <sheet name="ARM KPIs" sheetId="1" r:id="rId1"/>
  </sheets>
  <definedNames>
    <definedName name="_xlnm.Print_Area" localSheetId="0">'ARM KPIs'!$A$1:$U$96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96" i="1" l="1"/>
  <c r="N64" i="1"/>
  <c r="O64" i="1"/>
  <c r="N13" i="1"/>
  <c r="N22" i="1"/>
  <c r="K49" i="1"/>
  <c r="J38" i="1"/>
  <c r="K28" i="1"/>
  <c r="L20" i="1"/>
  <c r="L29" i="1"/>
  <c r="L38" i="1"/>
  <c r="L28" i="1"/>
  <c r="M29" i="1"/>
  <c r="M38" i="1"/>
  <c r="N20" i="1"/>
  <c r="N29" i="1"/>
  <c r="N84" i="1"/>
  <c r="M84" i="1"/>
  <c r="U94" i="1"/>
  <c r="U93" i="1"/>
  <c r="U84" i="1"/>
  <c r="U90" i="1"/>
  <c r="U89" i="1"/>
  <c r="U88" i="1"/>
  <c r="U87" i="1"/>
  <c r="U86" i="1"/>
  <c r="M22" i="1"/>
  <c r="U51" i="1"/>
  <c r="U50" i="1"/>
  <c r="U49" i="1"/>
  <c r="U63" i="1"/>
  <c r="U81" i="1"/>
  <c r="U80" i="1"/>
  <c r="U79" i="1"/>
  <c r="U78" i="1"/>
  <c r="U77" i="1"/>
  <c r="U75" i="1"/>
  <c r="U37" i="1"/>
  <c r="U36" i="1"/>
  <c r="U35" i="1"/>
  <c r="U27" i="1"/>
  <c r="U26" i="1"/>
  <c r="U25" i="1"/>
  <c r="U19" i="1"/>
  <c r="U18" i="1"/>
  <c r="U17" i="1"/>
  <c r="U12" i="1"/>
  <c r="U11" i="1"/>
  <c r="U10" i="1"/>
  <c r="M47" i="1"/>
  <c r="M46" i="1"/>
  <c r="M45" i="1"/>
  <c r="M44" i="1"/>
  <c r="L13" i="1"/>
  <c r="U13" i="1"/>
  <c r="U20" i="1"/>
  <c r="U29" i="1"/>
  <c r="L47" i="1"/>
  <c r="L46" i="1"/>
  <c r="L45" i="1"/>
  <c r="L44" i="1"/>
  <c r="U28" i="1"/>
  <c r="K22" i="1"/>
  <c r="J22" i="1"/>
  <c r="S38" i="1"/>
  <c r="I22" i="1"/>
  <c r="T13" i="1"/>
  <c r="S13" i="1"/>
  <c r="T19" i="1"/>
  <c r="T18" i="1"/>
  <c r="T17" i="1"/>
  <c r="S18" i="1"/>
  <c r="S19" i="1"/>
  <c r="S17" i="1"/>
  <c r="T27" i="1"/>
  <c r="T26" i="1"/>
  <c r="T25" i="1"/>
  <c r="S27" i="1"/>
  <c r="S26" i="1"/>
  <c r="S25" i="1"/>
  <c r="S28" i="1"/>
  <c r="T38" i="1"/>
  <c r="S36" i="1"/>
  <c r="S37" i="1"/>
  <c r="S35" i="1"/>
  <c r="T35" i="1"/>
  <c r="T36" i="1"/>
  <c r="T37" i="1"/>
  <c r="S94" i="1"/>
  <c r="S93" i="1"/>
  <c r="T94" i="1"/>
  <c r="T93" i="1"/>
  <c r="T57" i="1"/>
  <c r="S57" i="1"/>
  <c r="T56" i="1"/>
  <c r="S56" i="1"/>
  <c r="T55" i="1"/>
  <c r="S55" i="1"/>
  <c r="T54" i="1"/>
  <c r="S54" i="1"/>
  <c r="T53" i="1"/>
  <c r="S53" i="1"/>
  <c r="T51" i="1"/>
  <c r="T50" i="1"/>
  <c r="S50" i="1"/>
  <c r="S49" i="1"/>
  <c r="T49" i="1"/>
  <c r="S81" i="1"/>
  <c r="S80" i="1"/>
  <c r="S79" i="1"/>
  <c r="S78" i="1"/>
  <c r="S77" i="1"/>
  <c r="S75" i="1"/>
  <c r="T81" i="1"/>
  <c r="T80" i="1"/>
  <c r="T79" i="1"/>
  <c r="T78" i="1"/>
  <c r="T77" i="1"/>
  <c r="T75" i="1"/>
  <c r="T96" i="1"/>
  <c r="T84" i="1"/>
  <c r="T90" i="1"/>
  <c r="T89" i="1"/>
  <c r="T88" i="1"/>
  <c r="T87" i="1"/>
  <c r="T86" i="1"/>
  <c r="T20" i="1"/>
  <c r="T22" i="1"/>
  <c r="S20" i="1"/>
  <c r="S29" i="1"/>
  <c r="T12" i="1"/>
  <c r="T10" i="1"/>
  <c r="T11" i="1"/>
  <c r="S12" i="1"/>
  <c r="S11" i="1"/>
  <c r="S10" i="1"/>
  <c r="H51" i="1"/>
  <c r="G51" i="1"/>
  <c r="F51" i="1"/>
  <c r="E51" i="1"/>
  <c r="S51" i="1"/>
  <c r="D51" i="1"/>
  <c r="C51" i="1"/>
  <c r="B51" i="1"/>
  <c r="S84" i="1"/>
  <c r="S90" i="1"/>
  <c r="S89" i="1"/>
  <c r="S88" i="1"/>
  <c r="S87" i="1"/>
  <c r="S86" i="1"/>
  <c r="R96" i="1"/>
  <c r="R94" i="1"/>
  <c r="R93" i="1"/>
  <c r="R92" i="1"/>
  <c r="T28" i="1"/>
  <c r="T29" i="1"/>
  <c r="U22" i="1"/>
  <c r="L22" i="1"/>
  <c r="N38" i="1"/>
  <c r="K29" i="1"/>
  <c r="K38" i="1"/>
  <c r="U38" i="1"/>
</calcChain>
</file>

<file path=xl/sharedStrings.xml><?xml version="1.0" encoding="utf-8"?>
<sst xmlns="http://schemas.openxmlformats.org/spreadsheetml/2006/main" count="198" uniqueCount="82">
  <si>
    <t xml:space="preserve">The data in this spreadsheet is unaudited and provided for information only. </t>
  </si>
  <si>
    <t>Calendar years</t>
  </si>
  <si>
    <t>Calendar quarters</t>
  </si>
  <si>
    <t>Q2</t>
  </si>
  <si>
    <t>Q3</t>
  </si>
  <si>
    <t>Q4</t>
  </si>
  <si>
    <t>Q1</t>
  </si>
  <si>
    <t>SoftBank financial calendar</t>
  </si>
  <si>
    <t>SoftBank financial quarters</t>
  </si>
  <si>
    <t>FY</t>
  </si>
  <si>
    <t>Revenue ($m)</t>
  </si>
  <si>
    <t>Technology Licensing</t>
  </si>
  <si>
    <t>Technology Royalty*</t>
  </si>
  <si>
    <t>Technology Royalty</t>
  </si>
  <si>
    <t>Software and Services</t>
  </si>
  <si>
    <t>Total Revenue ($m)</t>
  </si>
  <si>
    <t xml:space="preserve">* Technology Royalty prior to the acquisition has been restated to be consistent with the new accounting policy </t>
  </si>
  <si>
    <t xml:space="preserve">   (see SoftBank Group Corp.'s latest financial report for details).</t>
  </si>
  <si>
    <t>Revenue (£m)</t>
  </si>
  <si>
    <t>Total Revenue (£m)</t>
  </si>
  <si>
    <t>Exchange Rate (£/$)</t>
  </si>
  <si>
    <t>Exchange Rate</t>
  </si>
  <si>
    <t>Adjusted EBITDA</t>
  </si>
  <si>
    <t>Cost of Sales (£m)</t>
  </si>
  <si>
    <t>R&amp;D Expenditure (£m) *</t>
  </si>
  <si>
    <t>R&amp;D Expenditure (£m)</t>
  </si>
  <si>
    <t>SG&amp;A Expenditure (£m) *</t>
  </si>
  <si>
    <t>SG&amp;A Expenditure (£m)</t>
  </si>
  <si>
    <t>Costs **</t>
  </si>
  <si>
    <t>Costs (£m)</t>
  </si>
  <si>
    <t>Adjusted EBITDA (£m)</t>
  </si>
  <si>
    <t>*   Excluding depreciation and amortisation, foreign exchange adjustments, share-based payments and one-off acquisition costs</t>
  </si>
  <si>
    <t xml:space="preserve">** Before the acquisition, the long-term incentive scheme was share-based and is included below in "Other operating expenses" </t>
  </si>
  <si>
    <t xml:space="preserve">     Post-acquisition, the long-term incentive scheme is cash-based and is included above in R&amp;D and SG&amp;A costs.</t>
  </si>
  <si>
    <t>IFRS EBIT</t>
  </si>
  <si>
    <t>Depreciation and Amortisation (£m)</t>
  </si>
  <si>
    <t>Foreign Exchange (£m)</t>
  </si>
  <si>
    <t>Other operating expenses (£m)</t>
  </si>
  <si>
    <t>IFRS EBIT (£m)</t>
  </si>
  <si>
    <t xml:space="preserve">   adjustments relating to business combination, and the amortisation of intangibles related to Arm's acquisition.</t>
  </si>
  <si>
    <t xml:space="preserve">Non-Financial Data </t>
  </si>
  <si>
    <t>SoftBank years</t>
  </si>
  <si>
    <t>SoftBank quarters</t>
  </si>
  <si>
    <t>Total number of employees</t>
  </si>
  <si>
    <t>Technical staff*</t>
  </si>
  <si>
    <t>Technical staff</t>
  </si>
  <si>
    <t>Non-technical</t>
  </si>
  <si>
    <t>Geographical breakdown</t>
  </si>
  <si>
    <t>UK</t>
  </si>
  <si>
    <t>Rest of Europe</t>
  </si>
  <si>
    <t>US</t>
  </si>
  <si>
    <t>Asia</t>
  </si>
  <si>
    <t>India</t>
  </si>
  <si>
    <t>in the scheme documentation dated 3 August 2016 and which is available on www.arm.com</t>
  </si>
  <si>
    <t>Royalty Unit Analysis</t>
  </si>
  <si>
    <t>Total reported as shipped (bn)*</t>
  </si>
  <si>
    <t>Total reported as shipped</t>
  </si>
  <si>
    <t>Number of Partners reporting</t>
  </si>
  <si>
    <t>Number of Partners shipping</t>
  </si>
  <si>
    <t>* Royalty unit analyses are based on shipments reported by Arm's licensees in the current quarter, and are based on shipments from the prior quarter.</t>
  </si>
  <si>
    <t>Breakdown by processor</t>
  </si>
  <si>
    <t>Classic (Arm7, Arm9, Arm11)</t>
  </si>
  <si>
    <t>Cortex-A</t>
  </si>
  <si>
    <t>Cortex-R</t>
  </si>
  <si>
    <t>Cortex-M</t>
  </si>
  <si>
    <t>Licensing Analysis</t>
  </si>
  <si>
    <t>Licenses signed</t>
  </si>
  <si>
    <t>Mali</t>
  </si>
  <si>
    <t>Cumulative breakdown by processor (extant licenes still expected to generate a royalty)</t>
  </si>
  <si>
    <t>Total number of Licenses Signed</t>
  </si>
  <si>
    <t>Companies signing licenses</t>
  </si>
  <si>
    <t>Existing customers</t>
  </si>
  <si>
    <t>New licensees</t>
  </si>
  <si>
    <t>Total Number of Licensees</t>
  </si>
  <si>
    <t xml:space="preserve">* The definition of “Technical Employees” has been agreed with the UK Takeover Panel, full details of which were set out in section 4 of the letter </t>
  </si>
  <si>
    <t>** 341 employees were transferred to Arm China JV during Q1 2018.</t>
  </si>
  <si>
    <t>Asia**</t>
  </si>
  <si>
    <t>Other operating expenses (£m)*</t>
  </si>
  <si>
    <t>IFRS EBIT (£m)**</t>
  </si>
  <si>
    <t xml:space="preserve">** IFRS EBIT excludes expenses and charges incurred by SBG relating to the acquisition of Arm, for example the remeasurement </t>
  </si>
  <si>
    <t xml:space="preserve">* In Q1 2018, Arm sold a 51% stake in its business in China to create the Arm China JV.   This resulted in a net gain of £1.10bn ($1.45bn). </t>
  </si>
  <si>
    <t>Cumulative Shipped (bn)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</si>
</sst>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_-* #,##0.0_-;\-* #,##0.0_-;_-* &quot;-&quot;??_-;_-@_-"/>
    <numFmt numFmtId="165" formatCode="_-* #,##0.0000_-;\-* #,##0.0000_-;_-* &quot;-&quot;??_-;_-@_-"/>
    <numFmt numFmtId="166" formatCode="#,##0.0;\(#,##0.0\)"/>
    <numFmt numFmtId="167" formatCode="0.0"/>
    <numFmt numFmtId="168" formatCode="_-* #,##0_-;\-* #,##0_-;_-* &quot;-&quot;??_-;_-@_-"/>
    <numFmt numFmtId="169" formatCode="#,##0;\(#,##0\)"/>
    <numFmt numFmtId="170" formatCode="0.0%"/>
    <numFmt numFmtId="171" formatCode="#,##0_);\(#,##0\)"/>
    <numFmt numFmtId="172" formatCode="#,##0;\(#,##0\);\-"/>
  </numFmts>
  <fonts count="1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b/>
      <sz val="11"/>
      <color theme="1" tint="0.1499984740745262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sz val="11"/>
      <color rgb="FF262626"/>
      <name val="Calibri"/>
      <family val="2"/>
    </font>
    <font>
      <b/>
      <sz val="11"/>
      <color rgb="FF262626"/>
      <name val="Calibri"/>
      <family val="2"/>
    </font>
    <font>
      <b/>
      <sz val="11"/>
      <color rgb="FF000000"/>
      <name val="Calibri"/>
      <family val="2"/>
    </font>
    <font>
      <b/>
      <sz val="11"/>
      <name val="Calibri"/>
      <family val="2"/>
      <scheme val="minor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DDEBF7"/>
        <bgColor rgb="FF000000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 style="medium">
        <color theme="0"/>
      </right>
      <top/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medium">
        <color theme="0"/>
      </right>
      <top/>
      <bottom/>
      <diagonal/>
    </border>
    <border>
      <left style="medium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0"/>
      </right>
      <top/>
      <bottom style="thin">
        <color theme="0"/>
      </bottom>
      <diagonal/>
    </border>
    <border>
      <left style="medium">
        <color theme="0"/>
      </left>
      <right style="thin">
        <color theme="0"/>
      </right>
      <top/>
      <bottom/>
      <diagonal/>
    </border>
    <border>
      <left/>
      <right style="medium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medium">
        <color theme="0"/>
      </bottom>
      <diagonal/>
    </border>
    <border>
      <left/>
      <right style="medium">
        <color theme="0"/>
      </right>
      <top/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5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" fillId="0" borderId="0"/>
  </cellStyleXfs>
  <cellXfs count="174">
    <xf numFmtId="0" fontId="0" fillId="0" borderId="0" xfId="0"/>
    <xf numFmtId="0" fontId="4" fillId="0" borderId="1" xfId="0" applyFont="1" applyBorder="1"/>
    <xf numFmtId="0" fontId="1" fillId="2" borderId="6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/>
    <xf numFmtId="0" fontId="4" fillId="0" borderId="0" xfId="1" applyFont="1" applyFill="1"/>
    <xf numFmtId="0" fontId="2" fillId="3" borderId="0" xfId="0" applyFont="1" applyFill="1"/>
    <xf numFmtId="0" fontId="1" fillId="2" borderId="18" xfId="0" applyFont="1" applyFill="1" applyBorder="1"/>
    <xf numFmtId="0" fontId="3" fillId="0" borderId="19" xfId="1" applyFont="1" applyBorder="1"/>
    <xf numFmtId="0" fontId="3" fillId="0" borderId="19" xfId="1" applyFont="1" applyFill="1" applyBorder="1"/>
    <xf numFmtId="0" fontId="1" fillId="2" borderId="20" xfId="0" applyFont="1" applyFill="1" applyBorder="1"/>
    <xf numFmtId="0" fontId="4" fillId="0" borderId="21" xfId="1" applyFont="1" applyBorder="1"/>
    <xf numFmtId="0" fontId="4" fillId="4" borderId="8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164" fontId="2" fillId="0" borderId="0" xfId="2" applyNumberFormat="1" applyFont="1"/>
    <xf numFmtId="166" fontId="2" fillId="0" borderId="0" xfId="2" applyNumberFormat="1" applyFont="1"/>
    <xf numFmtId="0" fontId="1" fillId="2" borderId="0" xfId="0" applyFont="1" applyFill="1" applyBorder="1"/>
    <xf numFmtId="0" fontId="2" fillId="3" borderId="0" xfId="0" applyFont="1" applyFill="1" applyBorder="1"/>
    <xf numFmtId="0" fontId="3" fillId="0" borderId="0" xfId="0" applyFont="1" applyBorder="1"/>
    <xf numFmtId="0" fontId="3" fillId="0" borderId="0" xfId="0" applyFont="1" applyBorder="1" applyAlignment="1">
      <alignment vertical="top"/>
    </xf>
    <xf numFmtId="0" fontId="3" fillId="0" borderId="0" xfId="1" applyFont="1" applyBorder="1"/>
    <xf numFmtId="0" fontId="4" fillId="0" borderId="0" xfId="1" applyFont="1" applyFill="1" applyBorder="1"/>
    <xf numFmtId="0" fontId="4" fillId="3" borderId="0" xfId="1" applyFont="1" applyFill="1" applyBorder="1"/>
    <xf numFmtId="0" fontId="3" fillId="0" borderId="0" xfId="1" applyFont="1" applyFill="1" applyBorder="1"/>
    <xf numFmtId="164" fontId="2" fillId="0" borderId="0" xfId="2" applyNumberFormat="1" applyFont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7" fillId="0" borderId="0" xfId="0" applyFont="1"/>
    <xf numFmtId="0" fontId="1" fillId="2" borderId="13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168" fontId="9" fillId="0" borderId="0" xfId="2" applyNumberFormat="1" applyFont="1" applyFill="1" applyBorder="1"/>
    <xf numFmtId="164" fontId="9" fillId="0" borderId="0" xfId="2" applyNumberFormat="1" applyFont="1" applyFill="1" applyBorder="1"/>
    <xf numFmtId="168" fontId="9" fillId="0" borderId="19" xfId="2" applyNumberFormat="1" applyFont="1" applyFill="1" applyBorder="1"/>
    <xf numFmtId="164" fontId="11" fillId="0" borderId="1" xfId="2" applyNumberFormat="1" applyFont="1" applyFill="1" applyBorder="1"/>
    <xf numFmtId="168" fontId="9" fillId="5" borderId="0" xfId="0" applyNumberFormat="1" applyFont="1" applyFill="1" applyBorder="1"/>
    <xf numFmtId="0" fontId="9" fillId="0" borderId="0" xfId="0" applyFont="1" applyFill="1" applyBorder="1"/>
    <xf numFmtId="0" fontId="12" fillId="5" borderId="0" xfId="0" applyFont="1" applyFill="1" applyBorder="1"/>
    <xf numFmtId="0" fontId="10" fillId="0" borderId="0" xfId="0" applyFont="1" applyFill="1" applyBorder="1"/>
    <xf numFmtId="0" fontId="10" fillId="0" borderId="0" xfId="0" applyFont="1" applyFill="1" applyBorder="1" applyAlignment="1">
      <alignment vertical="top"/>
    </xf>
    <xf numFmtId="0" fontId="11" fillId="0" borderId="1" xfId="0" applyFont="1" applyFill="1" applyBorder="1"/>
    <xf numFmtId="168" fontId="9" fillId="0" borderId="0" xfId="0" applyNumberFormat="1" applyFont="1" applyFill="1" applyBorder="1"/>
    <xf numFmtId="43" fontId="9" fillId="0" borderId="0" xfId="2" applyNumberFormat="1" applyFont="1" applyFill="1" applyBorder="1"/>
    <xf numFmtId="165" fontId="10" fillId="0" borderId="0" xfId="1" applyNumberFormat="1" applyFont="1" applyFill="1" applyBorder="1"/>
    <xf numFmtId="0" fontId="10" fillId="0" borderId="0" xfId="1" applyFont="1" applyFill="1" applyBorder="1"/>
    <xf numFmtId="168" fontId="9" fillId="0" borderId="19" xfId="0" applyNumberFormat="1" applyFont="1" applyFill="1" applyBorder="1"/>
    <xf numFmtId="0" fontId="10" fillId="0" borderId="19" xfId="1" applyFont="1" applyFill="1" applyBorder="1"/>
    <xf numFmtId="168" fontId="9" fillId="0" borderId="21" xfId="0" applyNumberFormat="1" applyFont="1" applyFill="1" applyBorder="1"/>
    <xf numFmtId="0" fontId="11" fillId="0" borderId="0" xfId="1" applyFont="1" applyFill="1" applyBorder="1"/>
    <xf numFmtId="168" fontId="11" fillId="5" borderId="0" xfId="1" applyNumberFormat="1" applyFont="1" applyFill="1" applyBorder="1"/>
    <xf numFmtId="169" fontId="9" fillId="0" borderId="0" xfId="2" applyNumberFormat="1" applyFont="1" applyFill="1" applyBorder="1"/>
    <xf numFmtId="0" fontId="13" fillId="0" borderId="21" xfId="1" applyFont="1" applyBorder="1"/>
    <xf numFmtId="0" fontId="7" fillId="0" borderId="0" xfId="1" applyFont="1" applyBorder="1"/>
    <xf numFmtId="0" fontId="7" fillId="0" borderId="0" xfId="0" applyFont="1" applyBorder="1"/>
    <xf numFmtId="0" fontId="13" fillId="0" borderId="0" xfId="1" applyFont="1" applyBorder="1"/>
    <xf numFmtId="0" fontId="13" fillId="3" borderId="0" xfId="1" applyFont="1" applyFill="1" applyBorder="1"/>
    <xf numFmtId="0" fontId="13" fillId="0" borderId="21" xfId="1" applyFont="1" applyFill="1" applyBorder="1"/>
    <xf numFmtId="0" fontId="13" fillId="0" borderId="0" xfId="0" applyFont="1" applyBorder="1"/>
    <xf numFmtId="0" fontId="7" fillId="0" borderId="1" xfId="1" applyFont="1" applyFill="1" applyBorder="1"/>
    <xf numFmtId="0" fontId="7" fillId="0" borderId="0" xfId="1" applyFont="1" applyFill="1" applyBorder="1"/>
    <xf numFmtId="0" fontId="13" fillId="0" borderId="0" xfId="1" applyFont="1" applyFill="1" applyBorder="1"/>
    <xf numFmtId="0" fontId="7" fillId="0" borderId="0" xfId="0" applyFont="1" applyFill="1" applyBorder="1"/>
    <xf numFmtId="0" fontId="7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Border="1"/>
    <xf numFmtId="0" fontId="0" fillId="0" borderId="0" xfId="0" applyFont="1" applyAlignment="1">
      <alignment horizontal="center"/>
    </xf>
    <xf numFmtId="0" fontId="0" fillId="3" borderId="0" xfId="0" applyFont="1" applyFill="1"/>
    <xf numFmtId="0" fontId="0" fillId="3" borderId="0" xfId="0" applyFont="1" applyFill="1" applyAlignment="1">
      <alignment horizontal="center"/>
    </xf>
    <xf numFmtId="0" fontId="0" fillId="0" borderId="0" xfId="0" applyFont="1" applyFill="1"/>
    <xf numFmtId="0" fontId="13" fillId="2" borderId="0" xfId="0" applyFont="1" applyFill="1"/>
    <xf numFmtId="0" fontId="13" fillId="2" borderId="0" xfId="0" applyFont="1" applyFill="1" applyAlignment="1">
      <alignment horizontal="center"/>
    </xf>
    <xf numFmtId="0" fontId="8" fillId="0" borderId="0" xfId="0" applyFont="1" applyBorder="1"/>
    <xf numFmtId="164" fontId="11" fillId="0" borderId="0" xfId="2" applyNumberFormat="1" applyFont="1" applyFill="1" applyBorder="1"/>
    <xf numFmtId="0" fontId="3" fillId="0" borderId="0" xfId="0" applyFont="1" applyFill="1" applyBorder="1"/>
    <xf numFmtId="0" fontId="9" fillId="0" borderId="0" xfId="0" applyFont="1" applyAlignment="1">
      <alignment vertical="center"/>
    </xf>
    <xf numFmtId="9" fontId="9" fillId="0" borderId="0" xfId="2" applyNumberFormat="1" applyFont="1" applyFill="1" applyBorder="1"/>
    <xf numFmtId="168" fontId="0" fillId="0" borderId="0" xfId="2" applyNumberFormat="1" applyFont="1"/>
    <xf numFmtId="43" fontId="9" fillId="0" borderId="0" xfId="0" applyNumberFormat="1" applyFont="1" applyFill="1" applyBorder="1"/>
    <xf numFmtId="168" fontId="0" fillId="0" borderId="0" xfId="2" applyNumberFormat="1" applyFont="1" applyFill="1" applyBorder="1"/>
    <xf numFmtId="169" fontId="0" fillId="0" borderId="19" xfId="0" applyNumberFormat="1" applyFill="1" applyBorder="1"/>
    <xf numFmtId="0" fontId="10" fillId="0" borderId="0" xfId="2" applyNumberFormat="1" applyFont="1" applyFill="1" applyBorder="1"/>
    <xf numFmtId="0" fontId="10" fillId="0" borderId="0" xfId="2" applyNumberFormat="1" applyFont="1" applyFill="1" applyBorder="1" applyAlignment="1">
      <alignment vertical="top"/>
    </xf>
    <xf numFmtId="3" fontId="13" fillId="0" borderId="21" xfId="0" applyNumberFormat="1" applyFont="1" applyBorder="1" applyAlignment="1">
      <alignment horizontal="right"/>
    </xf>
    <xf numFmtId="3" fontId="13" fillId="0" borderId="23" xfId="0" applyNumberFormat="1" applyFont="1" applyBorder="1" applyAlignment="1">
      <alignment horizontal="right"/>
    </xf>
    <xf numFmtId="3" fontId="13" fillId="0" borderId="21" xfId="0" applyNumberFormat="1" applyFont="1" applyFill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7" fillId="0" borderId="22" xfId="0" applyNumberFormat="1" applyFont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22" xfId="0" applyFont="1" applyBorder="1" applyAlignment="1">
      <alignment horizontal="right"/>
    </xf>
    <xf numFmtId="0" fontId="7" fillId="3" borderId="0" xfId="0" applyFont="1" applyFill="1" applyBorder="1" applyAlignment="1">
      <alignment horizontal="right"/>
    </xf>
    <xf numFmtId="167" fontId="13" fillId="0" borderId="21" xfId="0" applyNumberFormat="1" applyFont="1" applyBorder="1" applyAlignment="1">
      <alignment horizontal="right"/>
    </xf>
    <xf numFmtId="167" fontId="13" fillId="0" borderId="23" xfId="0" applyNumberFormat="1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13" fillId="0" borderId="0" xfId="1" applyFont="1" applyFill="1" applyBorder="1" applyAlignment="1">
      <alignment horizontal="right"/>
    </xf>
    <xf numFmtId="9" fontId="7" fillId="0" borderId="0" xfId="0" applyNumberFormat="1" applyFont="1" applyBorder="1" applyAlignment="1">
      <alignment horizontal="right"/>
    </xf>
    <xf numFmtId="9" fontId="7" fillId="0" borderId="22" xfId="0" applyNumberFormat="1" applyFont="1" applyBorder="1" applyAlignment="1">
      <alignment horizontal="right"/>
    </xf>
    <xf numFmtId="1" fontId="13" fillId="0" borderId="21" xfId="0" applyNumberFormat="1" applyFont="1" applyBorder="1" applyAlignment="1">
      <alignment horizontal="right"/>
    </xf>
    <xf numFmtId="1" fontId="13" fillId="0" borderId="23" xfId="0" applyNumberFormat="1" applyFont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22" xfId="0" applyFont="1" applyFill="1" applyBorder="1" applyAlignment="1">
      <alignment horizontal="right"/>
    </xf>
    <xf numFmtId="3" fontId="13" fillId="0" borderId="23" xfId="0" applyNumberFormat="1" applyFont="1" applyFill="1" applyBorder="1" applyAlignment="1">
      <alignment horizontal="right"/>
    </xf>
    <xf numFmtId="1" fontId="13" fillId="0" borderId="21" xfId="0" applyNumberFormat="1" applyFont="1" applyFill="1" applyBorder="1" applyAlignment="1">
      <alignment horizontal="right"/>
    </xf>
    <xf numFmtId="1" fontId="13" fillId="0" borderId="23" xfId="0" applyNumberFormat="1" applyFont="1" applyFill="1" applyBorder="1" applyAlignment="1">
      <alignment horizontal="right"/>
    </xf>
    <xf numFmtId="9" fontId="13" fillId="0" borderId="0" xfId="1" applyNumberFormat="1" applyFont="1" applyFill="1" applyBorder="1" applyAlignment="1">
      <alignment horizontal="right"/>
    </xf>
    <xf numFmtId="1" fontId="7" fillId="0" borderId="22" xfId="0" applyNumberFormat="1" applyFont="1" applyFill="1" applyBorder="1" applyAlignment="1">
      <alignment horizontal="right"/>
    </xf>
    <xf numFmtId="168" fontId="9" fillId="0" borderId="0" xfId="2" applyNumberFormat="1" applyFont="1" applyFill="1" applyBorder="1" applyAlignment="1">
      <alignment horizontal="right"/>
    </xf>
    <xf numFmtId="168" fontId="9" fillId="0" borderId="19" xfId="2" applyNumberFormat="1" applyFont="1" applyFill="1" applyBorder="1" applyAlignment="1">
      <alignment horizontal="right"/>
    </xf>
    <xf numFmtId="168" fontId="9" fillId="5" borderId="0" xfId="0" applyNumberFormat="1" applyFont="1" applyFill="1" applyBorder="1" applyAlignment="1">
      <alignment horizontal="right"/>
    </xf>
    <xf numFmtId="168" fontId="9" fillId="0" borderId="0" xfId="0" applyNumberFormat="1" applyFont="1" applyFill="1" applyBorder="1" applyAlignment="1">
      <alignment horizontal="right"/>
    </xf>
    <xf numFmtId="43" fontId="9" fillId="0" borderId="0" xfId="2" applyNumberFormat="1" applyFont="1" applyFill="1" applyBorder="1" applyAlignment="1">
      <alignment horizontal="right"/>
    </xf>
    <xf numFmtId="43" fontId="9" fillId="0" borderId="0" xfId="0" applyNumberFormat="1" applyFont="1" applyFill="1" applyBorder="1" applyAlignment="1">
      <alignment horizontal="right"/>
    </xf>
    <xf numFmtId="168" fontId="9" fillId="0" borderId="21" xfId="0" applyNumberFormat="1" applyFont="1" applyFill="1" applyBorder="1" applyAlignment="1">
      <alignment horizontal="right"/>
    </xf>
    <xf numFmtId="168" fontId="10" fillId="0" borderId="0" xfId="1" applyNumberFormat="1" applyFont="1" applyFill="1" applyBorder="1" applyAlignment="1">
      <alignment horizontal="right"/>
    </xf>
    <xf numFmtId="168" fontId="11" fillId="5" borderId="0" xfId="1" applyNumberFormat="1" applyFont="1" applyFill="1" applyBorder="1" applyAlignment="1">
      <alignment horizontal="right"/>
    </xf>
    <xf numFmtId="169" fontId="9" fillId="0" borderId="0" xfId="2" applyNumberFormat="1" applyFont="1" applyFill="1" applyBorder="1" applyAlignment="1">
      <alignment horizontal="right"/>
    </xf>
    <xf numFmtId="164" fontId="2" fillId="0" borderId="0" xfId="2" applyNumberFormat="1" applyFont="1" applyAlignment="1">
      <alignment horizontal="right"/>
    </xf>
    <xf numFmtId="0" fontId="13" fillId="2" borderId="0" xfId="0" applyFont="1" applyFill="1" applyAlignment="1">
      <alignment horizontal="right"/>
    </xf>
    <xf numFmtId="43" fontId="10" fillId="0" borderId="0" xfId="1" applyNumberFormat="1" applyFont="1" applyFill="1" applyBorder="1"/>
    <xf numFmtId="9" fontId="9" fillId="0" borderId="0" xfId="3" applyFont="1" applyFill="1" applyBorder="1"/>
    <xf numFmtId="9" fontId="5" fillId="0" borderId="0" xfId="3" applyFont="1" applyFill="1" applyBorder="1"/>
    <xf numFmtId="9" fontId="7" fillId="0" borderId="0" xfId="0" applyNumberFormat="1" applyFont="1"/>
    <xf numFmtId="0" fontId="7" fillId="0" borderId="0" xfId="0" applyFont="1" applyAlignment="1">
      <alignment horizontal="right"/>
    </xf>
    <xf numFmtId="168" fontId="2" fillId="0" borderId="0" xfId="2" applyNumberFormat="1" applyFont="1"/>
    <xf numFmtId="170" fontId="2" fillId="0" borderId="0" xfId="2" applyNumberFormat="1" applyFont="1"/>
    <xf numFmtId="168" fontId="9" fillId="0" borderId="0" xfId="4" applyNumberFormat="1" applyFont="1" applyFill="1" applyBorder="1"/>
    <xf numFmtId="168" fontId="9" fillId="0" borderId="19" xfId="4" applyNumberFormat="1" applyFont="1" applyFill="1" applyBorder="1"/>
    <xf numFmtId="43" fontId="9" fillId="0" borderId="0" xfId="4" applyNumberFormat="1" applyFont="1" applyFill="1" applyBorder="1"/>
    <xf numFmtId="168" fontId="10" fillId="0" borderId="0" xfId="5" applyNumberFormat="1" applyFont="1" applyFill="1" applyBorder="1"/>
    <xf numFmtId="168" fontId="11" fillId="5" borderId="0" xfId="5" applyNumberFormat="1" applyFont="1" applyFill="1" applyBorder="1"/>
    <xf numFmtId="0" fontId="6" fillId="0" borderId="0" xfId="0" applyNumberFormat="1" applyFont="1" applyFill="1"/>
    <xf numFmtId="167" fontId="13" fillId="0" borderId="21" xfId="0" applyNumberFormat="1" applyFont="1" applyFill="1" applyBorder="1" applyAlignment="1">
      <alignment horizontal="right"/>
    </xf>
    <xf numFmtId="9" fontId="14" fillId="0" borderId="0" xfId="0" applyNumberFormat="1" applyFont="1" applyFill="1" applyBorder="1" applyAlignment="1">
      <alignment horizontal="right" vertical="center"/>
    </xf>
    <xf numFmtId="1" fontId="7" fillId="0" borderId="0" xfId="0" applyNumberFormat="1" applyFont="1" applyFill="1" applyBorder="1" applyAlignment="1">
      <alignment horizontal="right"/>
    </xf>
    <xf numFmtId="168" fontId="9" fillId="0" borderId="21" xfId="2" applyNumberFormat="1" applyFont="1" applyFill="1" applyBorder="1" applyAlignment="1">
      <alignment horizontal="right"/>
    </xf>
    <xf numFmtId="9" fontId="7" fillId="0" borderId="0" xfId="0" applyNumberFormat="1" applyFont="1" applyAlignment="1">
      <alignment horizontal="center"/>
    </xf>
    <xf numFmtId="168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right"/>
    </xf>
    <xf numFmtId="1" fontId="9" fillId="0" borderId="19" xfId="4" applyNumberFormat="1" applyFont="1" applyFill="1" applyBorder="1" applyAlignment="1">
      <alignment horizontal="right"/>
    </xf>
    <xf numFmtId="1" fontId="9" fillId="0" borderId="0" xfId="4" applyNumberFormat="1" applyFont="1" applyFill="1" applyBorder="1" applyAlignment="1">
      <alignment horizontal="right"/>
    </xf>
    <xf numFmtId="168" fontId="9" fillId="0" borderId="19" xfId="4" applyNumberFormat="1" applyFont="1" applyFill="1" applyBorder="1" applyAlignment="1">
      <alignment horizontal="right"/>
    </xf>
    <xf numFmtId="168" fontId="9" fillId="0" borderId="0" xfId="4" applyNumberFormat="1" applyFont="1" applyFill="1" applyBorder="1" applyAlignment="1">
      <alignment horizontal="right"/>
    </xf>
    <xf numFmtId="0" fontId="7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right"/>
    </xf>
    <xf numFmtId="9" fontId="7" fillId="3" borderId="0" xfId="0" applyNumberFormat="1" applyFont="1" applyFill="1" applyBorder="1" applyAlignment="1">
      <alignment horizontal="right"/>
    </xf>
    <xf numFmtId="171" fontId="9" fillId="0" borderId="0" xfId="2" applyNumberFormat="1" applyFont="1" applyFill="1" applyBorder="1"/>
    <xf numFmtId="171" fontId="9" fillId="0" borderId="19" xfId="2" applyNumberFormat="1" applyFont="1" applyFill="1" applyBorder="1"/>
    <xf numFmtId="9" fontId="7" fillId="0" borderId="0" xfId="0" applyNumberFormat="1" applyFont="1" applyFill="1" applyBorder="1" applyAlignment="1">
      <alignment horizontal="right"/>
    </xf>
    <xf numFmtId="0" fontId="13" fillId="0" borderId="1" xfId="1" applyFont="1" applyFill="1" applyBorder="1"/>
    <xf numFmtId="167" fontId="13" fillId="0" borderId="1" xfId="0" applyNumberFormat="1" applyFont="1" applyBorder="1" applyAlignment="1">
      <alignment horizontal="right"/>
    </xf>
    <xf numFmtId="167" fontId="13" fillId="0" borderId="24" xfId="0" applyNumberFormat="1" applyFont="1" applyBorder="1" applyAlignment="1">
      <alignment horizontal="right"/>
    </xf>
    <xf numFmtId="167" fontId="7" fillId="0" borderId="1" xfId="0" applyNumberFormat="1" applyFont="1" applyBorder="1" applyAlignment="1">
      <alignment horizontal="right"/>
    </xf>
    <xf numFmtId="167" fontId="7" fillId="0" borderId="24" xfId="0" applyNumberFormat="1" applyFont="1" applyBorder="1" applyAlignment="1">
      <alignment horizontal="right"/>
    </xf>
    <xf numFmtId="167" fontId="7" fillId="0" borderId="1" xfId="0" applyNumberFormat="1" applyFont="1" applyFill="1" applyBorder="1" applyAlignment="1">
      <alignment horizontal="right"/>
    </xf>
    <xf numFmtId="168" fontId="9" fillId="0" borderId="1" xfId="4" applyNumberFormat="1" applyFont="1" applyFill="1" applyBorder="1"/>
    <xf numFmtId="168" fontId="0" fillId="0" borderId="0" xfId="4" applyNumberFormat="1" applyFont="1" applyFill="1" applyBorder="1"/>
    <xf numFmtId="169" fontId="0" fillId="0" borderId="0" xfId="4" applyNumberFormat="1" applyFont="1" applyFill="1" applyBorder="1"/>
    <xf numFmtId="169" fontId="0" fillId="0" borderId="1" xfId="4" applyNumberFormat="1" applyFont="1" applyBorder="1"/>
    <xf numFmtId="172" fontId="0" fillId="0" borderId="19" xfId="2" applyNumberFormat="1" applyFont="1" applyFill="1" applyBorder="1"/>
  </cellXfs>
  <cellStyles count="6">
    <cellStyle name="Comma" xfId="2" builtinId="3"/>
    <cellStyle name="Comma 3" xfId="4" xr:uid="{00000000-0005-0000-0000-000001000000}"/>
    <cellStyle name="Normal" xfId="0" builtinId="0"/>
    <cellStyle name="Normal 3" xfId="1" xr:uid="{00000000-0005-0000-0000-000003000000}"/>
    <cellStyle name="Normal 3 2" xfId="5" xr:uid="{00000000-0005-0000-0000-000004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01"/>
  <sheetViews>
    <sheetView showGridLines="0" tabSelected="1" view="pageLayout" zoomScaleNormal="106" zoomScaleSheetLayoutView="40" workbookViewId="0"/>
  </sheetViews>
  <sheetFormatPr defaultColWidth="9.140625" defaultRowHeight="15" outlineLevelCol="1" x14ac:dyDescent="0.25"/>
  <cols>
    <col min="1" max="1" width="33.5703125" style="78" customWidth="1"/>
    <col min="2" max="7" width="9.28515625" style="77" hidden="1" customWidth="1" outlineLevel="1"/>
    <col min="8" max="8" width="9.28515625" style="79" hidden="1" customWidth="1" outlineLevel="1"/>
    <col min="9" max="9" width="9.28515625" style="77" hidden="1" customWidth="1" outlineLevel="1"/>
    <col min="10" max="10" width="9.28515625" style="77" customWidth="1" collapsed="1"/>
    <col min="11" max="11" width="9.28515625" style="77" customWidth="1"/>
    <col min="12" max="13" width="10.28515625" style="77" customWidth="1"/>
    <col min="14" max="17" width="9.28515625" style="79" customWidth="1"/>
    <col min="18" max="18" width="34.28515625" style="77" customWidth="1"/>
    <col min="19" max="19" width="9.5703125" style="77" customWidth="1"/>
    <col min="20" max="21" width="9.28515625" style="77" customWidth="1"/>
    <col min="22" max="16384" width="9.140625" style="77"/>
  </cols>
  <sheetData>
    <row r="1" spans="1:21" x14ac:dyDescent="0.25">
      <c r="A1" s="71"/>
      <c r="B1" s="42"/>
      <c r="C1" s="42"/>
      <c r="D1" s="42"/>
      <c r="E1" s="42"/>
      <c r="F1" s="42"/>
      <c r="G1" s="42"/>
      <c r="H1" s="76"/>
      <c r="I1" s="42"/>
      <c r="J1" s="42"/>
      <c r="K1" s="42"/>
      <c r="L1" s="42"/>
      <c r="M1" s="42"/>
      <c r="N1" s="76"/>
      <c r="O1" s="76"/>
      <c r="P1" s="76"/>
      <c r="Q1" s="76"/>
      <c r="R1" s="42"/>
      <c r="S1" s="42"/>
    </row>
    <row r="2" spans="1:21" x14ac:dyDescent="0.25">
      <c r="A2" s="67" t="s">
        <v>0</v>
      </c>
      <c r="B2" s="42"/>
      <c r="C2" s="42"/>
      <c r="D2" s="42"/>
      <c r="E2" s="136"/>
      <c r="F2" s="42"/>
      <c r="G2" s="42"/>
      <c r="H2" s="76"/>
      <c r="I2" s="136"/>
      <c r="J2" s="42"/>
      <c r="K2" s="42"/>
      <c r="L2" s="42"/>
      <c r="M2" s="42"/>
      <c r="N2" s="76"/>
      <c r="O2" s="76"/>
      <c r="P2" s="76"/>
      <c r="Q2" s="76"/>
      <c r="R2" s="42"/>
      <c r="S2" s="42"/>
      <c r="T2" s="42"/>
      <c r="U2" s="42"/>
    </row>
    <row r="3" spans="1:21" ht="15.75" thickBot="1" x14ac:dyDescent="0.3">
      <c r="N3" s="76"/>
      <c r="O3" s="76"/>
      <c r="P3" s="76"/>
      <c r="Q3" s="76"/>
    </row>
    <row r="4" spans="1:21" x14ac:dyDescent="0.25">
      <c r="A4" s="31" t="s">
        <v>1</v>
      </c>
      <c r="B4" s="17">
        <v>2015</v>
      </c>
      <c r="C4" s="18">
        <v>2015</v>
      </c>
      <c r="D4" s="18">
        <v>2015</v>
      </c>
      <c r="E4" s="19">
        <v>2016</v>
      </c>
      <c r="F4" s="3">
        <v>2016</v>
      </c>
      <c r="G4" s="4">
        <v>2016</v>
      </c>
      <c r="H4" s="4">
        <v>2016</v>
      </c>
      <c r="I4" s="5">
        <v>2017</v>
      </c>
      <c r="J4" s="19">
        <v>2017</v>
      </c>
      <c r="K4" s="19">
        <v>2017</v>
      </c>
      <c r="L4" s="19">
        <v>2017</v>
      </c>
      <c r="M4" s="19">
        <v>2018</v>
      </c>
      <c r="N4" s="5">
        <v>2018</v>
      </c>
      <c r="O4" s="5">
        <v>2018</v>
      </c>
      <c r="P4" s="151"/>
      <c r="Q4" s="76"/>
    </row>
    <row r="5" spans="1:21" ht="15.75" thickBot="1" x14ac:dyDescent="0.3">
      <c r="A5" s="12" t="s">
        <v>2</v>
      </c>
      <c r="B5" s="20" t="s">
        <v>3</v>
      </c>
      <c r="C5" s="21" t="s">
        <v>4</v>
      </c>
      <c r="D5" s="21" t="s">
        <v>5</v>
      </c>
      <c r="E5" s="22" t="s">
        <v>6</v>
      </c>
      <c r="F5" s="6" t="s">
        <v>3</v>
      </c>
      <c r="G5" s="7" t="s">
        <v>4</v>
      </c>
      <c r="H5" s="7" t="s">
        <v>5</v>
      </c>
      <c r="I5" s="40" t="s">
        <v>6</v>
      </c>
      <c r="J5" s="22" t="s">
        <v>3</v>
      </c>
      <c r="K5" s="22" t="s">
        <v>4</v>
      </c>
      <c r="L5" s="22" t="s">
        <v>5</v>
      </c>
      <c r="M5" s="22" t="s">
        <v>6</v>
      </c>
      <c r="N5" s="40" t="s">
        <v>3</v>
      </c>
      <c r="O5" s="40" t="s">
        <v>4</v>
      </c>
      <c r="P5" s="151"/>
      <c r="Q5" s="76"/>
    </row>
    <row r="6" spans="1:21" x14ac:dyDescent="0.25">
      <c r="A6" s="9" t="s">
        <v>7</v>
      </c>
      <c r="B6" s="23">
        <v>2015</v>
      </c>
      <c r="C6" s="24">
        <v>2015</v>
      </c>
      <c r="D6" s="24">
        <v>2015</v>
      </c>
      <c r="E6" s="25">
        <v>2015</v>
      </c>
      <c r="F6" s="8">
        <v>2016</v>
      </c>
      <c r="G6" s="2">
        <v>2016</v>
      </c>
      <c r="H6" s="2">
        <v>2016</v>
      </c>
      <c r="I6" s="41">
        <v>2016</v>
      </c>
      <c r="J6" s="25">
        <v>2017</v>
      </c>
      <c r="K6" s="25">
        <v>2017</v>
      </c>
      <c r="L6" s="25">
        <v>2017</v>
      </c>
      <c r="M6" s="25">
        <v>2017</v>
      </c>
      <c r="N6" s="41">
        <v>2018</v>
      </c>
      <c r="O6" s="41">
        <v>2018</v>
      </c>
      <c r="P6" s="151"/>
      <c r="Q6" s="76"/>
      <c r="R6" s="9" t="s">
        <v>7</v>
      </c>
      <c r="S6" s="23">
        <v>2015</v>
      </c>
      <c r="T6" s="8">
        <v>2016</v>
      </c>
      <c r="U6" s="19">
        <v>2017</v>
      </c>
    </row>
    <row r="7" spans="1:21" ht="15.75" thickBot="1" x14ac:dyDescent="0.3">
      <c r="A7" s="15" t="s">
        <v>8</v>
      </c>
      <c r="B7" s="26" t="s">
        <v>6</v>
      </c>
      <c r="C7" s="27" t="s">
        <v>3</v>
      </c>
      <c r="D7" s="27" t="s">
        <v>4</v>
      </c>
      <c r="E7" s="28" t="s">
        <v>5</v>
      </c>
      <c r="F7" s="6" t="s">
        <v>6</v>
      </c>
      <c r="G7" s="7" t="s">
        <v>3</v>
      </c>
      <c r="H7" s="7" t="s">
        <v>4</v>
      </c>
      <c r="I7" s="40" t="s">
        <v>5</v>
      </c>
      <c r="J7" s="28" t="s">
        <v>6</v>
      </c>
      <c r="K7" s="28" t="s">
        <v>3</v>
      </c>
      <c r="L7" s="28" t="s">
        <v>4</v>
      </c>
      <c r="M7" s="28" t="s">
        <v>5</v>
      </c>
      <c r="N7" s="40" t="s">
        <v>6</v>
      </c>
      <c r="O7" s="40" t="s">
        <v>3</v>
      </c>
      <c r="P7" s="151"/>
      <c r="Q7" s="76"/>
      <c r="R7" s="15"/>
      <c r="S7" s="26" t="s">
        <v>9</v>
      </c>
      <c r="T7" s="6" t="s">
        <v>9</v>
      </c>
      <c r="U7" s="22" t="s">
        <v>9</v>
      </c>
    </row>
    <row r="8" spans="1:21" x14ac:dyDescent="0.25">
      <c r="E8" s="89"/>
      <c r="F8" s="89"/>
      <c r="G8" s="89"/>
      <c r="H8" s="89"/>
      <c r="I8" s="89"/>
      <c r="J8" s="89"/>
      <c r="K8" s="89"/>
      <c r="L8" s="89"/>
      <c r="M8" s="89"/>
      <c r="N8" s="76"/>
      <c r="O8" s="76"/>
      <c r="P8" s="76"/>
      <c r="Q8" s="76"/>
    </row>
    <row r="9" spans="1:21" x14ac:dyDescent="0.25">
      <c r="A9" s="32" t="s">
        <v>10</v>
      </c>
      <c r="B9" s="80"/>
      <c r="C9" s="80"/>
      <c r="D9" s="80"/>
      <c r="E9" s="80"/>
      <c r="F9" s="80"/>
      <c r="G9" s="80"/>
      <c r="H9" s="81"/>
      <c r="I9" s="80"/>
      <c r="J9" s="80"/>
      <c r="K9" s="80"/>
      <c r="L9" s="80"/>
      <c r="M9" s="80"/>
      <c r="N9" s="80"/>
      <c r="O9" s="80"/>
      <c r="P9" s="150"/>
      <c r="Q9" s="76"/>
      <c r="R9" s="11" t="s">
        <v>10</v>
      </c>
      <c r="S9" s="80"/>
      <c r="T9" s="80"/>
      <c r="U9" s="80"/>
    </row>
    <row r="10" spans="1:21" x14ac:dyDescent="0.25">
      <c r="A10" s="33" t="s">
        <v>11</v>
      </c>
      <c r="B10" s="45">
        <v>151</v>
      </c>
      <c r="C10" s="45">
        <v>145</v>
      </c>
      <c r="D10" s="45">
        <v>158</v>
      </c>
      <c r="E10" s="45">
        <v>148</v>
      </c>
      <c r="F10" s="45">
        <v>161</v>
      </c>
      <c r="G10" s="45">
        <v>89</v>
      </c>
      <c r="H10" s="45">
        <v>229</v>
      </c>
      <c r="I10" s="45">
        <v>122</v>
      </c>
      <c r="J10" s="45">
        <v>149</v>
      </c>
      <c r="K10" s="45">
        <v>123.3</v>
      </c>
      <c r="L10" s="140">
        <v>190</v>
      </c>
      <c r="M10" s="140">
        <v>155.9</v>
      </c>
      <c r="N10" s="152">
        <v>85</v>
      </c>
      <c r="O10" s="140">
        <v>124</v>
      </c>
      <c r="P10" s="150"/>
      <c r="Q10" s="150"/>
      <c r="R10" s="94" t="s">
        <v>11</v>
      </c>
      <c r="S10" s="121">
        <f>SUM(B10:E10)</f>
        <v>602</v>
      </c>
      <c r="T10" s="121">
        <f>SUM(F10:I10)</f>
        <v>601</v>
      </c>
      <c r="U10" s="121">
        <f>SUM(J10:M10)</f>
        <v>618.20000000000005</v>
      </c>
    </row>
    <row r="11" spans="1:21" x14ac:dyDescent="0.25">
      <c r="A11" s="33" t="s">
        <v>12</v>
      </c>
      <c r="B11" s="45">
        <v>203</v>
      </c>
      <c r="C11" s="45">
        <v>217</v>
      </c>
      <c r="D11" s="45">
        <v>216</v>
      </c>
      <c r="E11" s="45">
        <v>197</v>
      </c>
      <c r="F11" s="45">
        <v>228</v>
      </c>
      <c r="G11" s="45">
        <v>240</v>
      </c>
      <c r="H11" s="45">
        <v>248</v>
      </c>
      <c r="I11" s="45">
        <v>258</v>
      </c>
      <c r="J11" s="45">
        <v>250</v>
      </c>
      <c r="K11" s="45">
        <v>270.60000000000002</v>
      </c>
      <c r="L11" s="140">
        <v>297</v>
      </c>
      <c r="M11" s="140">
        <v>269.10000000000002</v>
      </c>
      <c r="N11" s="152">
        <v>261</v>
      </c>
      <c r="O11" s="140">
        <v>285</v>
      </c>
      <c r="P11" s="150"/>
      <c r="Q11" s="150"/>
      <c r="R11" s="94" t="s">
        <v>13</v>
      </c>
      <c r="S11" s="121">
        <f>SUM(B11:E11)</f>
        <v>833</v>
      </c>
      <c r="T11" s="121">
        <f>SUM(F11:I11)</f>
        <v>974</v>
      </c>
      <c r="U11" s="121">
        <f>SUM(J11:M11)</f>
        <v>1086.7</v>
      </c>
    </row>
    <row r="12" spans="1:21" x14ac:dyDescent="0.25">
      <c r="A12" s="34" t="s">
        <v>14</v>
      </c>
      <c r="B12" s="47">
        <v>30</v>
      </c>
      <c r="C12" s="47">
        <v>27</v>
      </c>
      <c r="D12" s="47">
        <v>33</v>
      </c>
      <c r="E12" s="47">
        <v>34</v>
      </c>
      <c r="F12" s="47">
        <v>30</v>
      </c>
      <c r="G12" s="47">
        <v>24</v>
      </c>
      <c r="H12" s="47">
        <v>31</v>
      </c>
      <c r="I12" s="47">
        <v>29</v>
      </c>
      <c r="J12" s="47">
        <v>29</v>
      </c>
      <c r="K12" s="47">
        <v>27.9</v>
      </c>
      <c r="L12" s="141">
        <v>33</v>
      </c>
      <c r="M12" s="141">
        <v>36.1</v>
      </c>
      <c r="N12" s="153">
        <v>35</v>
      </c>
      <c r="O12" s="140">
        <v>47</v>
      </c>
      <c r="P12" s="150"/>
      <c r="Q12" s="150"/>
      <c r="R12" s="95" t="s">
        <v>14</v>
      </c>
      <c r="S12" s="122">
        <f>SUM(B12:E12)</f>
        <v>124</v>
      </c>
      <c r="T12" s="122">
        <f>SUM(F12:I12)</f>
        <v>114</v>
      </c>
      <c r="U12" s="122">
        <f>SUM(J12:M12)</f>
        <v>126</v>
      </c>
    </row>
    <row r="13" spans="1:21" x14ac:dyDescent="0.25">
      <c r="A13" s="1" t="s">
        <v>15</v>
      </c>
      <c r="B13" s="45">
        <v>384</v>
      </c>
      <c r="C13" s="45">
        <v>389</v>
      </c>
      <c r="D13" s="45">
        <v>407</v>
      </c>
      <c r="E13" s="45">
        <v>379</v>
      </c>
      <c r="F13" s="45">
        <v>419</v>
      </c>
      <c r="G13" s="45">
        <v>353</v>
      </c>
      <c r="H13" s="45">
        <v>508</v>
      </c>
      <c r="I13" s="45">
        <v>409</v>
      </c>
      <c r="J13" s="45">
        <v>428</v>
      </c>
      <c r="K13" s="45">
        <v>421.8</v>
      </c>
      <c r="L13" s="140">
        <f>SUM(L10:L12)</f>
        <v>520</v>
      </c>
      <c r="M13" s="140">
        <v>461.1</v>
      </c>
      <c r="N13" s="154">
        <f>SUM(N10:N12)</f>
        <v>381</v>
      </c>
      <c r="O13" s="169">
        <v>456</v>
      </c>
      <c r="P13" s="150"/>
      <c r="Q13" s="150"/>
      <c r="R13" s="48" t="s">
        <v>15</v>
      </c>
      <c r="S13" s="121">
        <f>SUM(B13:E13)</f>
        <v>1559</v>
      </c>
      <c r="T13" s="121">
        <f>SUM(F13:I13)</f>
        <v>1689</v>
      </c>
      <c r="U13" s="121">
        <f>SUM(J13:M13)</f>
        <v>1830.9</v>
      </c>
    </row>
    <row r="14" spans="1:21" x14ac:dyDescent="0.25">
      <c r="A14" s="33" t="s">
        <v>16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76"/>
      <c r="O14" s="140"/>
      <c r="P14" s="76"/>
      <c r="Q14" s="76"/>
      <c r="R14" s="86"/>
      <c r="S14" s="121"/>
      <c r="T14" s="121"/>
      <c r="U14" s="121"/>
    </row>
    <row r="15" spans="1:21" x14ac:dyDescent="0.25">
      <c r="A15" s="87" t="s">
        <v>17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140"/>
      <c r="M15" s="140"/>
      <c r="N15" s="76"/>
      <c r="O15" s="140"/>
      <c r="P15" s="76"/>
      <c r="Q15" s="76"/>
      <c r="R15" s="46"/>
      <c r="S15" s="121"/>
      <c r="T15" s="121"/>
      <c r="U15" s="121"/>
    </row>
    <row r="16" spans="1:21" x14ac:dyDescent="0.25">
      <c r="A16" s="32" t="s">
        <v>18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76"/>
      <c r="Q16" s="76"/>
      <c r="R16" s="51" t="s">
        <v>18</v>
      </c>
      <c r="S16" s="123"/>
      <c r="T16" s="123"/>
      <c r="U16" s="123"/>
    </row>
    <row r="17" spans="1:21" x14ac:dyDescent="0.25">
      <c r="A17" s="33" t="s">
        <v>11</v>
      </c>
      <c r="B17" s="45">
        <v>96</v>
      </c>
      <c r="C17" s="45">
        <v>94</v>
      </c>
      <c r="D17" s="45">
        <v>104</v>
      </c>
      <c r="E17" s="45">
        <v>101</v>
      </c>
      <c r="F17" s="45">
        <v>112</v>
      </c>
      <c r="G17" s="45">
        <v>63</v>
      </c>
      <c r="H17" s="45">
        <v>169</v>
      </c>
      <c r="I17" s="45">
        <v>93</v>
      </c>
      <c r="J17" s="45">
        <v>112</v>
      </c>
      <c r="K17" s="45">
        <v>91.2</v>
      </c>
      <c r="L17" s="140">
        <v>141</v>
      </c>
      <c r="M17" s="140">
        <v>111</v>
      </c>
      <c r="N17" s="137">
        <v>64</v>
      </c>
      <c r="O17" s="140">
        <v>94</v>
      </c>
      <c r="P17" s="150"/>
      <c r="Q17" s="150"/>
      <c r="R17" s="52" t="s">
        <v>11</v>
      </c>
      <c r="S17" s="121">
        <f>SUM(B17:E17)</f>
        <v>395</v>
      </c>
      <c r="T17" s="121">
        <f>SUM(F17:I17)</f>
        <v>437</v>
      </c>
      <c r="U17" s="121">
        <f>SUM(J17:M17)</f>
        <v>455.2</v>
      </c>
    </row>
    <row r="18" spans="1:21" x14ac:dyDescent="0.25">
      <c r="A18" s="33" t="s">
        <v>13</v>
      </c>
      <c r="B18" s="45">
        <v>132</v>
      </c>
      <c r="C18" s="45">
        <v>143</v>
      </c>
      <c r="D18" s="45">
        <v>152</v>
      </c>
      <c r="E18" s="45">
        <v>137</v>
      </c>
      <c r="F18" s="45">
        <v>160</v>
      </c>
      <c r="G18" s="45">
        <v>183</v>
      </c>
      <c r="H18" s="45">
        <v>200</v>
      </c>
      <c r="I18" s="45">
        <v>208</v>
      </c>
      <c r="J18" s="45">
        <v>195</v>
      </c>
      <c r="K18" s="45">
        <v>206.8</v>
      </c>
      <c r="L18" s="140">
        <v>224</v>
      </c>
      <c r="M18" s="140">
        <v>193</v>
      </c>
      <c r="N18" s="137">
        <v>192</v>
      </c>
      <c r="O18" s="140">
        <v>215</v>
      </c>
      <c r="P18" s="150"/>
      <c r="Q18" s="150"/>
      <c r="R18" s="52" t="s">
        <v>13</v>
      </c>
      <c r="S18" s="121">
        <f>SUM(B18:E18)</f>
        <v>564</v>
      </c>
      <c r="T18" s="121">
        <f>SUM(F18:I18)</f>
        <v>751</v>
      </c>
      <c r="U18" s="121">
        <f>SUM(J18:M18)</f>
        <v>818.8</v>
      </c>
    </row>
    <row r="19" spans="1:21" x14ac:dyDescent="0.25">
      <c r="A19" s="34" t="s">
        <v>14</v>
      </c>
      <c r="B19" s="47">
        <v>19</v>
      </c>
      <c r="C19" s="47">
        <v>18</v>
      </c>
      <c r="D19" s="47">
        <v>22</v>
      </c>
      <c r="E19" s="47">
        <v>23</v>
      </c>
      <c r="F19" s="47">
        <v>20</v>
      </c>
      <c r="G19" s="47">
        <v>18</v>
      </c>
      <c r="H19" s="47">
        <v>23</v>
      </c>
      <c r="I19" s="47">
        <v>22</v>
      </c>
      <c r="J19" s="47">
        <v>22</v>
      </c>
      <c r="K19" s="47">
        <v>21</v>
      </c>
      <c r="L19" s="141">
        <v>25</v>
      </c>
      <c r="M19" s="141">
        <v>26</v>
      </c>
      <c r="N19" s="155">
        <v>25</v>
      </c>
      <c r="O19" s="140">
        <v>36</v>
      </c>
      <c r="P19" s="150"/>
      <c r="Q19" s="150"/>
      <c r="R19" s="53" t="s">
        <v>14</v>
      </c>
      <c r="S19" s="122">
        <f>SUM(B19:E19)</f>
        <v>82</v>
      </c>
      <c r="T19" s="122">
        <f>SUM(F19:I19)</f>
        <v>83</v>
      </c>
      <c r="U19" s="122">
        <f>SUM(J19:M19)</f>
        <v>94</v>
      </c>
    </row>
    <row r="20" spans="1:21" x14ac:dyDescent="0.25">
      <c r="A20" s="1" t="s">
        <v>19</v>
      </c>
      <c r="B20" s="45">
        <v>247</v>
      </c>
      <c r="C20" s="45">
        <v>255</v>
      </c>
      <c r="D20" s="45">
        <v>278</v>
      </c>
      <c r="E20" s="45">
        <v>261</v>
      </c>
      <c r="F20" s="45">
        <v>292</v>
      </c>
      <c r="G20" s="45">
        <v>264</v>
      </c>
      <c r="H20" s="45">
        <v>392</v>
      </c>
      <c r="I20" s="45">
        <v>323</v>
      </c>
      <c r="J20" s="45">
        <v>329</v>
      </c>
      <c r="K20" s="45">
        <v>319</v>
      </c>
      <c r="L20" s="140">
        <f>SUM(L17:L19)</f>
        <v>390</v>
      </c>
      <c r="M20" s="140">
        <v>330</v>
      </c>
      <c r="N20" s="156">
        <f>SUM(N17:N19)</f>
        <v>281</v>
      </c>
      <c r="O20" s="169">
        <v>345</v>
      </c>
      <c r="P20" s="150"/>
      <c r="Q20" s="150"/>
      <c r="R20" s="54" t="s">
        <v>19</v>
      </c>
      <c r="S20" s="121">
        <f>SUM(B20:E20)</f>
        <v>1041</v>
      </c>
      <c r="T20" s="121">
        <f>SUM(F20:I20)</f>
        <v>1271</v>
      </c>
      <c r="U20" s="121">
        <f>SUM(J20:M20)</f>
        <v>1368</v>
      </c>
    </row>
    <row r="21" spans="1:21" x14ac:dyDescent="0.25"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76"/>
      <c r="O21" s="55"/>
      <c r="P21" s="76"/>
      <c r="Q21" s="76"/>
      <c r="R21" s="50"/>
      <c r="S21" s="124"/>
      <c r="T21" s="124"/>
      <c r="U21" s="126"/>
    </row>
    <row r="22" spans="1:21" x14ac:dyDescent="0.25">
      <c r="A22" s="35" t="s">
        <v>20</v>
      </c>
      <c r="B22" s="56">
        <v>1.55</v>
      </c>
      <c r="C22" s="56">
        <v>1.5254901960784313</v>
      </c>
      <c r="D22" s="56">
        <v>1.4640287769784173</v>
      </c>
      <c r="E22" s="56">
        <v>1.45</v>
      </c>
      <c r="F22" s="56">
        <v>1.43</v>
      </c>
      <c r="G22" s="56">
        <v>1.34</v>
      </c>
      <c r="H22" s="56">
        <v>1.3</v>
      </c>
      <c r="I22" s="56">
        <f>I13/I20</f>
        <v>1.2662538699690402</v>
      </c>
      <c r="J22" s="56">
        <f>J13/J20</f>
        <v>1.3009118541033435</v>
      </c>
      <c r="K22" s="56">
        <f>K13/K20</f>
        <v>1.3222570532915361</v>
      </c>
      <c r="L22" s="142">
        <f>ROUND(L13/L20,2)</f>
        <v>1.33</v>
      </c>
      <c r="M22" s="142">
        <f>ROUND(M13/M20,2)</f>
        <v>1.4</v>
      </c>
      <c r="N22" s="142">
        <f>ROUND(N13/N20,2)</f>
        <v>1.36</v>
      </c>
      <c r="O22" s="142">
        <v>1.32</v>
      </c>
      <c r="P22" s="76"/>
      <c r="Q22" s="76"/>
      <c r="R22" s="57" t="s">
        <v>21</v>
      </c>
      <c r="S22" s="125">
        <v>1.5</v>
      </c>
      <c r="T22" s="125">
        <f>T13/T20</f>
        <v>1.3288749016522423</v>
      </c>
      <c r="U22" s="125">
        <f>U13/U20</f>
        <v>1.3383771929824562</v>
      </c>
    </row>
    <row r="23" spans="1:21" x14ac:dyDescent="0.25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76"/>
      <c r="O23" s="91"/>
      <c r="P23" s="76"/>
      <c r="Q23" s="76"/>
      <c r="R23" s="50"/>
      <c r="S23" s="126"/>
      <c r="T23" s="126"/>
      <c r="U23" s="126"/>
    </row>
    <row r="24" spans="1:21" x14ac:dyDescent="0.25">
      <c r="A24" s="32" t="s">
        <v>22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76"/>
      <c r="Q24" s="76"/>
      <c r="R24" s="32" t="s">
        <v>22</v>
      </c>
      <c r="S24" s="123"/>
      <c r="T24" s="123"/>
      <c r="U24" s="123"/>
    </row>
    <row r="25" spans="1:21" x14ac:dyDescent="0.25">
      <c r="A25" s="35" t="s">
        <v>23</v>
      </c>
      <c r="B25" s="45">
        <v>8</v>
      </c>
      <c r="C25" s="45">
        <v>9</v>
      </c>
      <c r="D25" s="45">
        <v>9</v>
      </c>
      <c r="E25" s="45">
        <v>9</v>
      </c>
      <c r="F25" s="45">
        <v>10</v>
      </c>
      <c r="G25" s="45">
        <v>10</v>
      </c>
      <c r="H25" s="45">
        <v>12</v>
      </c>
      <c r="I25" s="45">
        <v>13</v>
      </c>
      <c r="J25" s="45">
        <v>18</v>
      </c>
      <c r="K25" s="45">
        <v>21.4</v>
      </c>
      <c r="L25" s="140">
        <v>21</v>
      </c>
      <c r="M25" s="140">
        <v>23</v>
      </c>
      <c r="N25" s="140">
        <v>24</v>
      </c>
      <c r="O25" s="140">
        <v>27</v>
      </c>
      <c r="P25" s="150"/>
      <c r="Q25" s="150"/>
      <c r="R25" s="58" t="s">
        <v>23</v>
      </c>
      <c r="S25" s="121">
        <f>SUM(B25:E25)</f>
        <v>35</v>
      </c>
      <c r="T25" s="121">
        <f>SUM(F25:I25)</f>
        <v>45</v>
      </c>
      <c r="U25" s="121">
        <f>SUM(J25:M25)</f>
        <v>83.4</v>
      </c>
    </row>
    <row r="26" spans="1:21" x14ac:dyDescent="0.25">
      <c r="A26" s="35" t="s">
        <v>24</v>
      </c>
      <c r="B26" s="45">
        <v>50</v>
      </c>
      <c r="C26" s="45">
        <v>54</v>
      </c>
      <c r="D26" s="45">
        <v>59</v>
      </c>
      <c r="E26" s="45">
        <v>66</v>
      </c>
      <c r="F26" s="45">
        <v>65</v>
      </c>
      <c r="G26" s="45">
        <v>88</v>
      </c>
      <c r="H26" s="45">
        <v>92</v>
      </c>
      <c r="I26" s="45">
        <v>104</v>
      </c>
      <c r="J26" s="45">
        <v>134</v>
      </c>
      <c r="K26" s="45">
        <v>130</v>
      </c>
      <c r="L26" s="140">
        <v>154</v>
      </c>
      <c r="M26" s="140">
        <v>116</v>
      </c>
      <c r="N26" s="140">
        <v>145</v>
      </c>
      <c r="O26" s="140">
        <v>167</v>
      </c>
      <c r="P26" s="150"/>
      <c r="Q26" s="150"/>
      <c r="R26" s="58" t="s">
        <v>25</v>
      </c>
      <c r="S26" s="121">
        <f>SUM(B26:E26)</f>
        <v>229</v>
      </c>
      <c r="T26" s="121">
        <f>SUM(F26:I26)</f>
        <v>349</v>
      </c>
      <c r="U26" s="121">
        <f>SUM(J26:M26)</f>
        <v>534</v>
      </c>
    </row>
    <row r="27" spans="1:21" x14ac:dyDescent="0.25">
      <c r="A27" s="13" t="s">
        <v>26</v>
      </c>
      <c r="B27" s="47">
        <v>51</v>
      </c>
      <c r="C27" s="47">
        <v>54</v>
      </c>
      <c r="D27" s="47">
        <v>54</v>
      </c>
      <c r="E27" s="47">
        <v>55</v>
      </c>
      <c r="F27" s="47">
        <v>52</v>
      </c>
      <c r="G27" s="47">
        <v>76</v>
      </c>
      <c r="H27" s="59">
        <v>72</v>
      </c>
      <c r="I27" s="59">
        <v>73</v>
      </c>
      <c r="J27" s="59">
        <v>95</v>
      </c>
      <c r="K27" s="59">
        <v>95</v>
      </c>
      <c r="L27" s="59">
        <v>122</v>
      </c>
      <c r="M27" s="55">
        <v>114</v>
      </c>
      <c r="N27" s="55">
        <v>111</v>
      </c>
      <c r="O27" s="55">
        <v>133</v>
      </c>
      <c r="P27" s="150"/>
      <c r="Q27" s="150"/>
      <c r="R27" s="60" t="s">
        <v>27</v>
      </c>
      <c r="S27" s="122">
        <f>SUM(B27:E27)</f>
        <v>214</v>
      </c>
      <c r="T27" s="122">
        <f>SUM(F27:I27)</f>
        <v>273</v>
      </c>
      <c r="U27" s="122">
        <f>SUM(J27:M27)</f>
        <v>426</v>
      </c>
    </row>
    <row r="28" spans="1:21" x14ac:dyDescent="0.25">
      <c r="A28" s="16" t="s">
        <v>28</v>
      </c>
      <c r="B28" s="61">
        <v>109</v>
      </c>
      <c r="C28" s="61">
        <v>117</v>
      </c>
      <c r="D28" s="61">
        <v>122</v>
      </c>
      <c r="E28" s="61">
        <v>130</v>
      </c>
      <c r="F28" s="61">
        <v>127</v>
      </c>
      <c r="G28" s="61">
        <v>174</v>
      </c>
      <c r="H28" s="61">
        <v>176</v>
      </c>
      <c r="I28" s="61">
        <v>190</v>
      </c>
      <c r="J28" s="61">
        <v>247</v>
      </c>
      <c r="K28" s="61">
        <f>SUM(K25:K27)</f>
        <v>246.4</v>
      </c>
      <c r="L28" s="61">
        <f>SUM(L25:L27)</f>
        <v>297</v>
      </c>
      <c r="M28" s="61">
        <v>253</v>
      </c>
      <c r="N28" s="61">
        <v>280</v>
      </c>
      <c r="O28" s="61">
        <v>327</v>
      </c>
      <c r="P28" s="150"/>
      <c r="Q28" s="150"/>
      <c r="R28" s="16" t="s">
        <v>29</v>
      </c>
      <c r="S28" s="127">
        <f>SUM(S25:S27)</f>
        <v>478</v>
      </c>
      <c r="T28" s="127">
        <f>SUM(T25:T27)</f>
        <v>667</v>
      </c>
      <c r="U28" s="149">
        <f>SUM(J28:M28)</f>
        <v>1043.4000000000001</v>
      </c>
    </row>
    <row r="29" spans="1:21" x14ac:dyDescent="0.25">
      <c r="A29" s="36" t="s">
        <v>30</v>
      </c>
      <c r="B29" s="55">
        <v>138</v>
      </c>
      <c r="C29" s="55">
        <v>138</v>
      </c>
      <c r="D29" s="55">
        <v>156</v>
      </c>
      <c r="E29" s="55">
        <v>131</v>
      </c>
      <c r="F29" s="55">
        <v>165</v>
      </c>
      <c r="G29" s="55">
        <v>90</v>
      </c>
      <c r="H29" s="55">
        <v>216</v>
      </c>
      <c r="I29" s="55">
        <v>133</v>
      </c>
      <c r="J29" s="55">
        <v>82</v>
      </c>
      <c r="K29" s="55">
        <f>K20-K28</f>
        <v>72.599999999999994</v>
      </c>
      <c r="L29" s="55">
        <f>L20-L28</f>
        <v>93</v>
      </c>
      <c r="M29" s="55">
        <f>M20-M28</f>
        <v>77</v>
      </c>
      <c r="N29" s="55">
        <f>N20-N28</f>
        <v>1</v>
      </c>
      <c r="O29" s="55">
        <v>18</v>
      </c>
      <c r="P29" s="150"/>
      <c r="Q29" s="150"/>
      <c r="R29" s="62" t="s">
        <v>30</v>
      </c>
      <c r="S29" s="124">
        <f>S20-S28</f>
        <v>563</v>
      </c>
      <c r="T29" s="124">
        <f>T20-T28</f>
        <v>604</v>
      </c>
      <c r="U29" s="55">
        <f>U20-U28</f>
        <v>324.59999999999991</v>
      </c>
    </row>
    <row r="30" spans="1:21" x14ac:dyDescent="0.25">
      <c r="A30" s="38" t="s">
        <v>31</v>
      </c>
      <c r="B30" s="55"/>
      <c r="C30" s="55"/>
      <c r="D30" s="55"/>
      <c r="E30" s="55"/>
      <c r="F30" s="55"/>
      <c r="G30" s="55"/>
      <c r="H30" s="55"/>
      <c r="I30" s="55"/>
      <c r="J30" s="134"/>
      <c r="K30" s="29"/>
      <c r="L30" s="55"/>
      <c r="M30" s="76"/>
      <c r="N30" s="76"/>
      <c r="O30" s="76"/>
      <c r="P30" s="76"/>
      <c r="Q30" s="76"/>
      <c r="R30" s="62"/>
      <c r="S30" s="121"/>
      <c r="T30" s="121"/>
      <c r="U30" s="121"/>
    </row>
    <row r="31" spans="1:21" x14ac:dyDescent="0.25">
      <c r="A31" s="38" t="s">
        <v>32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76"/>
      <c r="O31" s="76"/>
      <c r="P31" s="76"/>
      <c r="Q31" s="76"/>
      <c r="R31" s="58"/>
      <c r="S31" s="124"/>
      <c r="T31" s="124"/>
      <c r="U31" s="124"/>
    </row>
    <row r="32" spans="1:21" x14ac:dyDescent="0.25">
      <c r="A32" s="38" t="s">
        <v>33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143"/>
      <c r="M32" s="143"/>
      <c r="N32" s="76"/>
      <c r="O32" s="76"/>
      <c r="P32" s="76"/>
      <c r="Q32" s="76"/>
      <c r="R32" s="62"/>
      <c r="S32" s="124"/>
      <c r="T32" s="124"/>
      <c r="U32" s="124"/>
    </row>
    <row r="33" spans="1:21" x14ac:dyDescent="0.25">
      <c r="A33" s="35"/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N33" s="76"/>
      <c r="O33" s="76"/>
      <c r="P33" s="76"/>
      <c r="Q33" s="76"/>
      <c r="R33" s="58"/>
      <c r="S33" s="128"/>
      <c r="T33" s="128"/>
      <c r="U33" s="128"/>
    </row>
    <row r="34" spans="1:21" x14ac:dyDescent="0.25">
      <c r="A34" s="37" t="s">
        <v>34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144"/>
      <c r="M34" s="144"/>
      <c r="N34" s="144"/>
      <c r="O34" s="144"/>
      <c r="P34" s="76"/>
      <c r="Q34" s="76"/>
      <c r="R34" s="37" t="s">
        <v>34</v>
      </c>
      <c r="S34" s="129"/>
      <c r="T34" s="129"/>
      <c r="U34" s="129"/>
    </row>
    <row r="35" spans="1:21" x14ac:dyDescent="0.25">
      <c r="A35" s="38" t="s">
        <v>35</v>
      </c>
      <c r="B35" s="45">
        <v>10</v>
      </c>
      <c r="C35" s="45">
        <v>10</v>
      </c>
      <c r="D35" s="45">
        <v>12</v>
      </c>
      <c r="E35" s="45">
        <v>13</v>
      </c>
      <c r="F35" s="45">
        <v>14</v>
      </c>
      <c r="G35" s="45">
        <v>15</v>
      </c>
      <c r="H35" s="45">
        <v>13</v>
      </c>
      <c r="I35" s="92">
        <v>13</v>
      </c>
      <c r="J35" s="160">
        <v>14</v>
      </c>
      <c r="K35" s="160">
        <v>16</v>
      </c>
      <c r="L35" s="160">
        <v>17</v>
      </c>
      <c r="M35" s="160">
        <v>18</v>
      </c>
      <c r="N35" s="160">
        <v>18</v>
      </c>
      <c r="O35" s="170">
        <v>20</v>
      </c>
      <c r="P35" s="150"/>
      <c r="Q35" s="150"/>
      <c r="R35" s="58" t="s">
        <v>35</v>
      </c>
      <c r="S35" s="121">
        <f>SUM(B35:E35)</f>
        <v>45</v>
      </c>
      <c r="T35" s="121">
        <f>SUM(F35:I35)</f>
        <v>55</v>
      </c>
      <c r="U35" s="121">
        <f>SUM(J35:M35)</f>
        <v>65</v>
      </c>
    </row>
    <row r="36" spans="1:21" x14ac:dyDescent="0.25">
      <c r="A36" s="38" t="s">
        <v>36</v>
      </c>
      <c r="B36" s="64">
        <v>-5</v>
      </c>
      <c r="C36" s="64">
        <v>-4</v>
      </c>
      <c r="D36" s="45">
        <v>1</v>
      </c>
      <c r="E36" s="64">
        <v>-4</v>
      </c>
      <c r="F36" s="64">
        <v>-7</v>
      </c>
      <c r="G36" s="64">
        <v>-1</v>
      </c>
      <c r="H36" s="64">
        <v>-4</v>
      </c>
      <c r="I36" s="92">
        <v>7</v>
      </c>
      <c r="J36" s="160">
        <v>21</v>
      </c>
      <c r="K36" s="160">
        <v>16</v>
      </c>
      <c r="L36" s="160">
        <v>5</v>
      </c>
      <c r="M36" s="160">
        <v>19</v>
      </c>
      <c r="N36" s="160">
        <v>-16</v>
      </c>
      <c r="O36" s="171">
        <v>-11</v>
      </c>
      <c r="P36" s="150"/>
      <c r="Q36" s="150"/>
      <c r="R36" s="38" t="s">
        <v>36</v>
      </c>
      <c r="S36" s="130">
        <f>SUM(B36:E36)</f>
        <v>-12</v>
      </c>
      <c r="T36" s="130">
        <f>SUM(F36:I36)</f>
        <v>-5</v>
      </c>
      <c r="U36" s="121">
        <f>SUM(J36:M36)</f>
        <v>61</v>
      </c>
    </row>
    <row r="37" spans="1:21" x14ac:dyDescent="0.25">
      <c r="A37" s="14" t="s">
        <v>77</v>
      </c>
      <c r="B37" s="47">
        <v>23</v>
      </c>
      <c r="C37" s="47">
        <v>20</v>
      </c>
      <c r="D37" s="47">
        <v>23</v>
      </c>
      <c r="E37" s="47">
        <v>22</v>
      </c>
      <c r="F37" s="47">
        <v>30</v>
      </c>
      <c r="G37" s="47">
        <v>238</v>
      </c>
      <c r="H37" s="93">
        <v>-7</v>
      </c>
      <c r="I37" s="93">
        <v>-19</v>
      </c>
      <c r="J37" s="161">
        <v>4</v>
      </c>
      <c r="K37" s="161">
        <v>6</v>
      </c>
      <c r="L37" s="161">
        <v>29</v>
      </c>
      <c r="M37" s="161">
        <v>15</v>
      </c>
      <c r="N37" s="161">
        <v>-1074</v>
      </c>
      <c r="O37" s="173">
        <v>-76</v>
      </c>
      <c r="P37" s="150"/>
      <c r="Q37" s="150"/>
      <c r="R37" s="60" t="s">
        <v>37</v>
      </c>
      <c r="S37" s="122">
        <f>SUM(B37:E37)</f>
        <v>88</v>
      </c>
      <c r="T37" s="122">
        <f>SUM(F37:I37)</f>
        <v>242</v>
      </c>
      <c r="U37" s="122">
        <f>SUM(J37:M37)</f>
        <v>54</v>
      </c>
    </row>
    <row r="38" spans="1:21" x14ac:dyDescent="0.25">
      <c r="A38" s="36" t="s">
        <v>78</v>
      </c>
      <c r="B38" s="45">
        <v>110</v>
      </c>
      <c r="C38" s="45">
        <v>112</v>
      </c>
      <c r="D38" s="45">
        <v>120</v>
      </c>
      <c r="E38" s="45">
        <v>100</v>
      </c>
      <c r="F38" s="45">
        <v>128</v>
      </c>
      <c r="G38" s="64">
        <v>-162</v>
      </c>
      <c r="H38" s="45">
        <v>214</v>
      </c>
      <c r="I38" s="90">
        <v>132</v>
      </c>
      <c r="J38" s="160">
        <f>J29-J35-J37-J36</f>
        <v>43</v>
      </c>
      <c r="K38" s="160">
        <f>K29-K35-K37-K36</f>
        <v>34.599999999999994</v>
      </c>
      <c r="L38" s="160">
        <f>+L29-L35-L36-L37</f>
        <v>42</v>
      </c>
      <c r="M38" s="160">
        <f>M29-SUM(M35:M37)</f>
        <v>25</v>
      </c>
      <c r="N38" s="160">
        <f>N29-SUM(N35:N37)</f>
        <v>1073</v>
      </c>
      <c r="O38" s="172">
        <v>85</v>
      </c>
      <c r="P38" s="151"/>
      <c r="Q38" s="150"/>
      <c r="R38" s="62" t="s">
        <v>38</v>
      </c>
      <c r="S38" s="121">
        <f>SUM(B38:E38)</f>
        <v>442</v>
      </c>
      <c r="T38" s="121">
        <f>SUM(F38:I38)</f>
        <v>312</v>
      </c>
      <c r="U38" s="121">
        <f>SUM(J38:M38)</f>
        <v>144.6</v>
      </c>
    </row>
    <row r="39" spans="1:21" x14ac:dyDescent="0.25">
      <c r="A39" s="38" t="s">
        <v>80</v>
      </c>
      <c r="B39" s="45"/>
      <c r="C39" s="45"/>
      <c r="D39" s="45"/>
      <c r="E39" s="45"/>
      <c r="F39" s="45"/>
      <c r="G39" s="64"/>
      <c r="H39" s="45"/>
      <c r="I39" s="45"/>
      <c r="J39" s="45"/>
      <c r="K39" s="45"/>
      <c r="L39" s="45"/>
      <c r="M39" s="45"/>
      <c r="N39" s="76"/>
      <c r="O39" s="76"/>
      <c r="P39" s="76"/>
      <c r="Q39" s="76"/>
      <c r="R39" s="45"/>
      <c r="S39" s="45"/>
      <c r="T39" s="45"/>
      <c r="U39" s="45"/>
    </row>
    <row r="40" spans="1:21" x14ac:dyDescent="0.25">
      <c r="A40" s="88" t="s">
        <v>79</v>
      </c>
      <c r="B40" s="29"/>
      <c r="C40" s="29"/>
      <c r="D40" s="29"/>
      <c r="E40" s="29"/>
      <c r="F40" s="29"/>
      <c r="G40" s="30"/>
      <c r="H40" s="39"/>
      <c r="I40" s="45"/>
      <c r="J40" s="45"/>
      <c r="K40" s="45"/>
      <c r="L40" s="45"/>
      <c r="M40" s="45"/>
      <c r="N40" s="76"/>
      <c r="O40" s="76"/>
      <c r="P40" s="76"/>
      <c r="Q40" s="76"/>
      <c r="R40" s="45"/>
      <c r="S40" s="45"/>
      <c r="T40" s="45"/>
      <c r="U40" s="45"/>
    </row>
    <row r="41" spans="1:21" x14ac:dyDescent="0.25">
      <c r="A41" s="38" t="s">
        <v>39</v>
      </c>
      <c r="B41" s="29"/>
      <c r="C41" s="29"/>
      <c r="D41" s="29"/>
      <c r="E41" s="29"/>
      <c r="F41" s="29"/>
      <c r="G41" s="30"/>
      <c r="H41" s="39"/>
      <c r="I41" s="45"/>
      <c r="J41" s="45"/>
      <c r="K41" s="45"/>
      <c r="L41" s="45"/>
      <c r="M41" s="45"/>
      <c r="N41" s="76"/>
      <c r="O41" s="76"/>
      <c r="P41" s="76"/>
      <c r="Q41" s="76"/>
      <c r="R41" s="45"/>
      <c r="S41" s="45"/>
      <c r="T41" s="45"/>
      <c r="U41" s="45"/>
    </row>
    <row r="42" spans="1:21" x14ac:dyDescent="0.25">
      <c r="A42" s="38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76"/>
      <c r="O42" s="76"/>
      <c r="P42" s="76"/>
      <c r="Q42" s="76"/>
      <c r="R42" s="10"/>
      <c r="S42" s="131"/>
      <c r="T42" s="131"/>
      <c r="U42" s="131"/>
    </row>
    <row r="43" spans="1:21" ht="15.75" thickBot="1" x14ac:dyDescent="0.3">
      <c r="A43" s="31" t="s">
        <v>40</v>
      </c>
      <c r="B43" s="83"/>
      <c r="C43" s="83"/>
      <c r="D43" s="83"/>
      <c r="E43" s="83"/>
      <c r="F43" s="83"/>
      <c r="G43" s="83"/>
      <c r="H43" s="84"/>
      <c r="I43" s="83"/>
      <c r="J43" s="83"/>
      <c r="K43" s="83"/>
      <c r="L43" s="83"/>
      <c r="M43" s="83"/>
      <c r="N43" s="83"/>
      <c r="O43" s="83"/>
      <c r="P43" s="76"/>
      <c r="Q43" s="76"/>
      <c r="R43" s="31" t="s">
        <v>40</v>
      </c>
      <c r="S43" s="132"/>
      <c r="T43" s="132"/>
      <c r="U43" s="132"/>
    </row>
    <row r="44" spans="1:21" x14ac:dyDescent="0.25">
      <c r="A44" s="31" t="s">
        <v>1</v>
      </c>
      <c r="B44" s="17">
        <v>2015</v>
      </c>
      <c r="C44" s="18">
        <v>2015</v>
      </c>
      <c r="D44" s="18">
        <v>2015</v>
      </c>
      <c r="E44" s="19">
        <v>2016</v>
      </c>
      <c r="F44" s="3">
        <v>2016</v>
      </c>
      <c r="G44" s="4">
        <v>2016</v>
      </c>
      <c r="H44" s="4">
        <v>2016</v>
      </c>
      <c r="I44" s="5">
        <v>2017</v>
      </c>
      <c r="J44" s="19">
        <v>2017</v>
      </c>
      <c r="K44" s="19">
        <v>2017</v>
      </c>
      <c r="L44" s="19">
        <f t="shared" ref="L44:M47" si="0">L4</f>
        <v>2017</v>
      </c>
      <c r="M44" s="19">
        <f t="shared" si="0"/>
        <v>2018</v>
      </c>
      <c r="N44" s="5">
        <v>2018</v>
      </c>
      <c r="O44" s="5">
        <v>2018</v>
      </c>
      <c r="P44" s="76"/>
      <c r="Q44" s="76"/>
      <c r="R44" s="42"/>
      <c r="S44" s="42"/>
      <c r="T44" s="42"/>
      <c r="U44" s="42"/>
    </row>
    <row r="45" spans="1:21" x14ac:dyDescent="0.25">
      <c r="A45" s="12" t="s">
        <v>2</v>
      </c>
      <c r="B45" s="20" t="s">
        <v>3</v>
      </c>
      <c r="C45" s="21" t="s">
        <v>4</v>
      </c>
      <c r="D45" s="21" t="s">
        <v>5</v>
      </c>
      <c r="E45" s="22" t="s">
        <v>6</v>
      </c>
      <c r="F45" s="6" t="s">
        <v>3</v>
      </c>
      <c r="G45" s="7" t="s">
        <v>4</v>
      </c>
      <c r="H45" s="7" t="s">
        <v>5</v>
      </c>
      <c r="I45" s="43" t="s">
        <v>6</v>
      </c>
      <c r="J45" s="22" t="s">
        <v>3</v>
      </c>
      <c r="K45" s="22" t="s">
        <v>4</v>
      </c>
      <c r="L45" s="22" t="str">
        <f t="shared" si="0"/>
        <v>Q4</v>
      </c>
      <c r="M45" s="22" t="str">
        <f t="shared" si="0"/>
        <v>Q1</v>
      </c>
      <c r="N45" s="40" t="s">
        <v>3</v>
      </c>
      <c r="O45" s="40" t="s">
        <v>3</v>
      </c>
      <c r="P45" s="76"/>
      <c r="Q45" s="76"/>
      <c r="R45" s="42"/>
      <c r="S45" s="42"/>
      <c r="T45" s="42"/>
      <c r="U45" s="42"/>
    </row>
    <row r="46" spans="1:21" x14ac:dyDescent="0.25">
      <c r="A46" s="9" t="s">
        <v>41</v>
      </c>
      <c r="B46" s="23">
        <v>2015</v>
      </c>
      <c r="C46" s="24">
        <v>2015</v>
      </c>
      <c r="D46" s="24">
        <v>2015</v>
      </c>
      <c r="E46" s="25">
        <v>2015</v>
      </c>
      <c r="F46" s="8">
        <v>2016</v>
      </c>
      <c r="G46" s="2">
        <v>2016</v>
      </c>
      <c r="H46" s="2">
        <v>2016</v>
      </c>
      <c r="I46" s="44">
        <v>2016</v>
      </c>
      <c r="J46" s="25">
        <v>2017</v>
      </c>
      <c r="K46" s="25">
        <v>2017</v>
      </c>
      <c r="L46" s="25">
        <f t="shared" si="0"/>
        <v>2017</v>
      </c>
      <c r="M46" s="25">
        <f t="shared" si="0"/>
        <v>2017</v>
      </c>
      <c r="N46" s="41">
        <v>2018</v>
      </c>
      <c r="O46" s="41">
        <v>2018</v>
      </c>
      <c r="P46" s="76"/>
      <c r="Q46" s="76"/>
      <c r="R46" s="9" t="s">
        <v>41</v>
      </c>
      <c r="S46" s="23">
        <v>2015</v>
      </c>
      <c r="T46" s="8">
        <v>2016</v>
      </c>
      <c r="U46" s="23">
        <v>2017</v>
      </c>
    </row>
    <row r="47" spans="1:21" ht="15.75" thickBot="1" x14ac:dyDescent="0.3">
      <c r="A47" s="15" t="s">
        <v>42</v>
      </c>
      <c r="B47" s="26" t="s">
        <v>6</v>
      </c>
      <c r="C47" s="27" t="s">
        <v>3</v>
      </c>
      <c r="D47" s="27" t="s">
        <v>4</v>
      </c>
      <c r="E47" s="28" t="s">
        <v>5</v>
      </c>
      <c r="F47" s="6" t="s">
        <v>6</v>
      </c>
      <c r="G47" s="7" t="s">
        <v>3</v>
      </c>
      <c r="H47" s="7" t="s">
        <v>4</v>
      </c>
      <c r="I47" s="43" t="s">
        <v>5</v>
      </c>
      <c r="J47" s="28" t="s">
        <v>6</v>
      </c>
      <c r="K47" s="28" t="s">
        <v>3</v>
      </c>
      <c r="L47" s="28" t="str">
        <f t="shared" si="0"/>
        <v>Q3</v>
      </c>
      <c r="M47" s="28" t="str">
        <f t="shared" si="0"/>
        <v>Q4</v>
      </c>
      <c r="N47" s="40" t="s">
        <v>6</v>
      </c>
      <c r="O47" s="40" t="s">
        <v>6</v>
      </c>
      <c r="P47" s="76"/>
      <c r="Q47" s="76"/>
      <c r="R47" s="15"/>
      <c r="S47" s="26" t="s">
        <v>9</v>
      </c>
      <c r="T47" s="6" t="s">
        <v>9</v>
      </c>
      <c r="U47" s="26" t="s">
        <v>9</v>
      </c>
    </row>
    <row r="48" spans="1:21" x14ac:dyDescent="0.25">
      <c r="A48" s="85"/>
      <c r="B48" s="42"/>
      <c r="C48" s="42"/>
      <c r="D48" s="42"/>
      <c r="E48" s="42"/>
      <c r="F48" s="42"/>
      <c r="G48" s="138"/>
      <c r="H48" s="138"/>
      <c r="I48" s="138"/>
      <c r="J48" s="138"/>
      <c r="K48" s="138"/>
      <c r="L48" s="139"/>
      <c r="M48" s="138"/>
      <c r="N48" s="150"/>
      <c r="O48" s="151"/>
      <c r="P48" s="150"/>
      <c r="Q48" s="76"/>
      <c r="R48" s="42"/>
      <c r="S48" s="42"/>
      <c r="T48" s="42"/>
      <c r="U48" s="42"/>
    </row>
    <row r="49" spans="1:21" x14ac:dyDescent="0.25">
      <c r="A49" s="65" t="s">
        <v>43</v>
      </c>
      <c r="B49" s="96">
        <v>3524</v>
      </c>
      <c r="C49" s="96">
        <v>3852</v>
      </c>
      <c r="D49" s="96">
        <v>3975</v>
      </c>
      <c r="E49" s="97">
        <v>4064</v>
      </c>
      <c r="F49" s="96">
        <v>4227</v>
      </c>
      <c r="G49" s="96">
        <v>4438</v>
      </c>
      <c r="H49" s="96">
        <v>4584</v>
      </c>
      <c r="I49" s="97">
        <v>4852</v>
      </c>
      <c r="J49" s="96">
        <v>5182</v>
      </c>
      <c r="K49" s="96">
        <f>K50+K51</f>
        <v>5538</v>
      </c>
      <c r="L49" s="96">
        <v>5708</v>
      </c>
      <c r="M49" s="97">
        <v>5886</v>
      </c>
      <c r="N49" s="98">
        <v>5707</v>
      </c>
      <c r="O49" s="98">
        <v>5990</v>
      </c>
      <c r="P49" s="150"/>
      <c r="Q49" s="150"/>
      <c r="R49" s="65" t="s">
        <v>43</v>
      </c>
      <c r="S49" s="97">
        <f>E49</f>
        <v>4064</v>
      </c>
      <c r="T49" s="98">
        <f>I49</f>
        <v>4852</v>
      </c>
      <c r="U49" s="98">
        <f>M49</f>
        <v>5886</v>
      </c>
    </row>
    <row r="50" spans="1:21" x14ac:dyDescent="0.25">
      <c r="A50" s="66" t="s">
        <v>44</v>
      </c>
      <c r="B50" s="99">
        <v>2765</v>
      </c>
      <c r="C50" s="99">
        <v>3048</v>
      </c>
      <c r="D50" s="99">
        <v>3136</v>
      </c>
      <c r="E50" s="100">
        <v>3262</v>
      </c>
      <c r="F50" s="99">
        <v>3409</v>
      </c>
      <c r="G50" s="99">
        <v>3602</v>
      </c>
      <c r="H50" s="99">
        <v>3736</v>
      </c>
      <c r="I50" s="100">
        <v>3960</v>
      </c>
      <c r="J50" s="99">
        <v>4269</v>
      </c>
      <c r="K50" s="99">
        <v>4555</v>
      </c>
      <c r="L50" s="99">
        <v>4677</v>
      </c>
      <c r="M50" s="100">
        <v>4812</v>
      </c>
      <c r="N50" s="101">
        <v>4697</v>
      </c>
      <c r="O50" s="101">
        <v>4940</v>
      </c>
      <c r="P50" s="150"/>
      <c r="Q50" s="150"/>
      <c r="R50" s="66" t="s">
        <v>45</v>
      </c>
      <c r="S50" s="100">
        <f t="shared" ref="S50:S51" si="1">E50</f>
        <v>3262</v>
      </c>
      <c r="T50" s="101">
        <f t="shared" ref="T50:T51" si="2">I50</f>
        <v>3960</v>
      </c>
      <c r="U50" s="101">
        <f>M50</f>
        <v>4812</v>
      </c>
    </row>
    <row r="51" spans="1:21" x14ac:dyDescent="0.25">
      <c r="A51" s="66" t="s">
        <v>46</v>
      </c>
      <c r="B51" s="99">
        <f>B49-B50</f>
        <v>759</v>
      </c>
      <c r="C51" s="99">
        <f t="shared" ref="C51:H51" si="3">C49-C50</f>
        <v>804</v>
      </c>
      <c r="D51" s="99">
        <f t="shared" si="3"/>
        <v>839</v>
      </c>
      <c r="E51" s="100">
        <f t="shared" si="3"/>
        <v>802</v>
      </c>
      <c r="F51" s="99">
        <f t="shared" si="3"/>
        <v>818</v>
      </c>
      <c r="G51" s="99">
        <f t="shared" si="3"/>
        <v>836</v>
      </c>
      <c r="H51" s="99">
        <f t="shared" si="3"/>
        <v>848</v>
      </c>
      <c r="I51" s="100">
        <v>892</v>
      </c>
      <c r="J51" s="99">
        <v>913</v>
      </c>
      <c r="K51" s="99">
        <v>983</v>
      </c>
      <c r="L51" s="99">
        <v>1031</v>
      </c>
      <c r="M51" s="100">
        <v>1074</v>
      </c>
      <c r="N51" s="101">
        <v>1010</v>
      </c>
      <c r="O51" s="101">
        <v>1050</v>
      </c>
      <c r="P51" s="150"/>
      <c r="Q51" s="150"/>
      <c r="R51" s="66" t="s">
        <v>46</v>
      </c>
      <c r="S51" s="99">
        <f t="shared" si="1"/>
        <v>802</v>
      </c>
      <c r="T51" s="101">
        <f t="shared" si="2"/>
        <v>892</v>
      </c>
      <c r="U51" s="101">
        <f>M51</f>
        <v>1074</v>
      </c>
    </row>
    <row r="52" spans="1:21" x14ac:dyDescent="0.25">
      <c r="A52" s="68" t="s">
        <v>47</v>
      </c>
      <c r="B52" s="102"/>
      <c r="C52" s="102"/>
      <c r="D52" s="102"/>
      <c r="E52" s="103"/>
      <c r="F52" s="102"/>
      <c r="G52" s="102"/>
      <c r="H52" s="102"/>
      <c r="I52" s="103"/>
      <c r="J52" s="102"/>
      <c r="K52" s="102"/>
      <c r="L52" s="102"/>
      <c r="M52" s="103"/>
      <c r="N52" s="114"/>
      <c r="O52" s="114"/>
      <c r="P52" s="76"/>
      <c r="Q52" s="76"/>
      <c r="R52" s="68" t="s">
        <v>47</v>
      </c>
      <c r="S52" s="102"/>
      <c r="T52" s="114"/>
      <c r="U52" s="114"/>
    </row>
    <row r="53" spans="1:21" x14ac:dyDescent="0.25">
      <c r="A53" s="66" t="s">
        <v>48</v>
      </c>
      <c r="B53" s="99">
        <v>1466</v>
      </c>
      <c r="C53" s="99">
        <v>1529</v>
      </c>
      <c r="D53" s="99">
        <v>1577</v>
      </c>
      <c r="E53" s="100">
        <v>1609</v>
      </c>
      <c r="F53" s="99">
        <v>1695</v>
      </c>
      <c r="G53" s="99">
        <v>1770</v>
      </c>
      <c r="H53" s="99">
        <v>1853</v>
      </c>
      <c r="I53" s="100">
        <v>1937</v>
      </c>
      <c r="J53" s="99">
        <v>2037</v>
      </c>
      <c r="K53" s="99">
        <v>2198</v>
      </c>
      <c r="L53" s="99">
        <v>2262</v>
      </c>
      <c r="M53" s="100">
        <v>2340</v>
      </c>
      <c r="N53" s="101">
        <v>2418</v>
      </c>
      <c r="O53" s="101">
        <v>2504</v>
      </c>
      <c r="P53" s="150"/>
      <c r="Q53" s="150"/>
      <c r="R53" s="66" t="s">
        <v>48</v>
      </c>
      <c r="S53" s="100">
        <f t="shared" ref="S53:S57" si="4">E53</f>
        <v>1609</v>
      </c>
      <c r="T53" s="99">
        <f t="shared" ref="T53:T57" si="5">I53</f>
        <v>1937</v>
      </c>
      <c r="U53" s="100">
        <v>2340</v>
      </c>
    </row>
    <row r="54" spans="1:21" x14ac:dyDescent="0.25">
      <c r="A54" s="66" t="s">
        <v>49</v>
      </c>
      <c r="B54" s="102">
        <v>506</v>
      </c>
      <c r="C54" s="102">
        <v>613</v>
      </c>
      <c r="D54" s="102">
        <v>628</v>
      </c>
      <c r="E54" s="103">
        <v>654</v>
      </c>
      <c r="F54" s="102">
        <v>684</v>
      </c>
      <c r="G54" s="102">
        <v>723</v>
      </c>
      <c r="H54" s="102">
        <v>742</v>
      </c>
      <c r="I54" s="103">
        <v>829</v>
      </c>
      <c r="J54" s="102">
        <v>929</v>
      </c>
      <c r="K54" s="99">
        <v>1020</v>
      </c>
      <c r="L54" s="99">
        <v>1060</v>
      </c>
      <c r="M54" s="100">
        <v>1093</v>
      </c>
      <c r="N54" s="101">
        <v>1137</v>
      </c>
      <c r="O54" s="101">
        <v>1150</v>
      </c>
      <c r="P54" s="150"/>
      <c r="Q54" s="150"/>
      <c r="R54" s="66" t="s">
        <v>49</v>
      </c>
      <c r="S54" s="100">
        <f t="shared" si="4"/>
        <v>654</v>
      </c>
      <c r="T54" s="99">
        <f t="shared" si="5"/>
        <v>829</v>
      </c>
      <c r="U54" s="100">
        <v>1093</v>
      </c>
    </row>
    <row r="55" spans="1:21" x14ac:dyDescent="0.25">
      <c r="A55" s="66" t="s">
        <v>50</v>
      </c>
      <c r="B55" s="102">
        <v>776</v>
      </c>
      <c r="C55" s="102">
        <v>854</v>
      </c>
      <c r="D55" s="102">
        <v>905</v>
      </c>
      <c r="E55" s="103">
        <v>935</v>
      </c>
      <c r="F55" s="102">
        <v>957</v>
      </c>
      <c r="G55" s="102">
        <v>991</v>
      </c>
      <c r="H55" s="99">
        <v>1020</v>
      </c>
      <c r="I55" s="103">
        <v>1080</v>
      </c>
      <c r="J55" s="102">
        <v>1151</v>
      </c>
      <c r="K55" s="99">
        <v>1184</v>
      </c>
      <c r="L55" s="99">
        <v>1241</v>
      </c>
      <c r="M55" s="100">
        <v>1280</v>
      </c>
      <c r="N55" s="101">
        <v>1312</v>
      </c>
      <c r="O55" s="101">
        <v>1375</v>
      </c>
      <c r="P55" s="150"/>
      <c r="Q55" s="150"/>
      <c r="R55" s="66" t="s">
        <v>50</v>
      </c>
      <c r="S55" s="100">
        <f t="shared" si="4"/>
        <v>935</v>
      </c>
      <c r="T55" s="99">
        <f t="shared" si="5"/>
        <v>1080</v>
      </c>
      <c r="U55" s="100">
        <v>1280</v>
      </c>
    </row>
    <row r="56" spans="1:21" x14ac:dyDescent="0.25">
      <c r="A56" s="66" t="s">
        <v>76</v>
      </c>
      <c r="B56" s="102">
        <v>287</v>
      </c>
      <c r="C56" s="102">
        <v>315</v>
      </c>
      <c r="D56" s="102">
        <v>324</v>
      </c>
      <c r="E56" s="103">
        <v>325</v>
      </c>
      <c r="F56" s="102">
        <v>354</v>
      </c>
      <c r="G56" s="102">
        <v>388</v>
      </c>
      <c r="H56" s="102">
        <v>397</v>
      </c>
      <c r="I56" s="103">
        <v>422</v>
      </c>
      <c r="J56" s="102">
        <v>454</v>
      </c>
      <c r="K56" s="99">
        <v>482</v>
      </c>
      <c r="L56" s="99">
        <v>481</v>
      </c>
      <c r="M56" s="100">
        <v>486</v>
      </c>
      <c r="N56" s="101">
        <v>146</v>
      </c>
      <c r="O56" s="101">
        <v>234</v>
      </c>
      <c r="P56" s="150"/>
      <c r="Q56" s="150"/>
      <c r="R56" s="66" t="s">
        <v>51</v>
      </c>
      <c r="S56" s="100">
        <f t="shared" si="4"/>
        <v>325</v>
      </c>
      <c r="T56" s="99">
        <f t="shared" si="5"/>
        <v>422</v>
      </c>
      <c r="U56" s="100">
        <v>486</v>
      </c>
    </row>
    <row r="57" spans="1:21" x14ac:dyDescent="0.25">
      <c r="A57" s="66" t="s">
        <v>52</v>
      </c>
      <c r="B57" s="102">
        <v>489</v>
      </c>
      <c r="C57" s="102">
        <v>541</v>
      </c>
      <c r="D57" s="102">
        <v>541</v>
      </c>
      <c r="E57" s="103">
        <v>541</v>
      </c>
      <c r="F57" s="102">
        <v>537</v>
      </c>
      <c r="G57" s="102">
        <v>566</v>
      </c>
      <c r="H57" s="102">
        <v>572</v>
      </c>
      <c r="I57" s="103">
        <v>584</v>
      </c>
      <c r="J57" s="102">
        <v>611</v>
      </c>
      <c r="K57" s="99">
        <v>654</v>
      </c>
      <c r="L57" s="99">
        <v>664</v>
      </c>
      <c r="M57" s="100">
        <v>687</v>
      </c>
      <c r="N57" s="101">
        <v>694</v>
      </c>
      <c r="O57" s="101">
        <v>727</v>
      </c>
      <c r="P57" s="150"/>
      <c r="Q57" s="150"/>
      <c r="R57" s="66" t="s">
        <v>52</v>
      </c>
      <c r="S57" s="100">
        <f t="shared" si="4"/>
        <v>541</v>
      </c>
      <c r="T57" s="99">
        <f t="shared" si="5"/>
        <v>584</v>
      </c>
      <c r="U57" s="100">
        <v>687</v>
      </c>
    </row>
    <row r="58" spans="1:21" x14ac:dyDescent="0.25">
      <c r="A58" s="66" t="s">
        <v>74</v>
      </c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57"/>
      <c r="O58" s="157"/>
      <c r="P58" s="76"/>
      <c r="Q58" s="76"/>
      <c r="R58" s="66"/>
      <c r="S58" s="99"/>
      <c r="T58" s="99"/>
      <c r="U58" s="99"/>
    </row>
    <row r="59" spans="1:21" x14ac:dyDescent="0.25">
      <c r="A59" s="66" t="s">
        <v>53</v>
      </c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76"/>
      <c r="O59" s="76"/>
      <c r="P59" s="76"/>
      <c r="Q59" s="76"/>
      <c r="R59" s="66"/>
      <c r="S59" s="99"/>
      <c r="T59" s="99"/>
      <c r="U59" s="99"/>
    </row>
    <row r="60" spans="1:21" x14ac:dyDescent="0.25">
      <c r="A60" s="66" t="s">
        <v>75</v>
      </c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76"/>
      <c r="O60" s="76"/>
      <c r="P60" s="76"/>
      <c r="Q60" s="76"/>
      <c r="R60" s="66"/>
      <c r="S60" s="99"/>
      <c r="T60" s="99"/>
      <c r="U60" s="99"/>
    </row>
    <row r="61" spans="1:21" x14ac:dyDescent="0.25">
      <c r="A61" s="66"/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76"/>
      <c r="O61" s="76"/>
      <c r="P61" s="76"/>
      <c r="Q61" s="76"/>
      <c r="R61" s="66"/>
      <c r="S61" s="102"/>
      <c r="T61" s="102"/>
      <c r="U61" s="102"/>
    </row>
    <row r="62" spans="1:21" x14ac:dyDescent="0.25">
      <c r="A62" s="69" t="s">
        <v>54</v>
      </c>
      <c r="B62" s="104"/>
      <c r="C62" s="104"/>
      <c r="D62" s="104"/>
      <c r="E62" s="104"/>
      <c r="F62" s="104"/>
      <c r="G62" s="104"/>
      <c r="H62" s="104"/>
      <c r="I62" s="104"/>
      <c r="J62" s="159"/>
      <c r="K62" s="159"/>
      <c r="L62" s="159"/>
      <c r="M62" s="159"/>
      <c r="N62" s="159"/>
      <c r="O62" s="159"/>
      <c r="P62" s="76"/>
      <c r="Q62" s="76"/>
      <c r="R62" s="69" t="s">
        <v>54</v>
      </c>
      <c r="S62" s="104"/>
      <c r="T62" s="104"/>
      <c r="U62" s="104"/>
    </row>
    <row r="63" spans="1:21" x14ac:dyDescent="0.25">
      <c r="A63" s="70" t="s">
        <v>55</v>
      </c>
      <c r="B63" s="105">
        <v>3.4</v>
      </c>
      <c r="C63" s="105">
        <v>3.6</v>
      </c>
      <c r="D63" s="105">
        <v>4</v>
      </c>
      <c r="E63" s="106">
        <v>4.0999999999999996</v>
      </c>
      <c r="F63" s="105">
        <v>3.6</v>
      </c>
      <c r="G63" s="105">
        <v>4</v>
      </c>
      <c r="H63" s="105">
        <v>4.9000000000000004</v>
      </c>
      <c r="I63" s="106">
        <v>5.0999999999999996</v>
      </c>
      <c r="J63" s="105">
        <v>4.7</v>
      </c>
      <c r="K63" s="105">
        <v>5.0999999999999996</v>
      </c>
      <c r="L63" s="146">
        <v>5.7</v>
      </c>
      <c r="M63" s="106">
        <v>5.8</v>
      </c>
      <c r="N63" s="105">
        <v>5.5</v>
      </c>
      <c r="O63" s="105">
        <v>5.6479999999999997</v>
      </c>
      <c r="P63" s="150"/>
      <c r="Q63" s="150"/>
      <c r="R63" s="70" t="s">
        <v>56</v>
      </c>
      <c r="S63" s="106">
        <v>15.1</v>
      </c>
      <c r="T63" s="105">
        <v>17.7</v>
      </c>
      <c r="U63" s="105">
        <f>SUM(J63:M63)</f>
        <v>21.3</v>
      </c>
    </row>
    <row r="64" spans="1:21" x14ac:dyDescent="0.25">
      <c r="A64" s="72" t="s">
        <v>81</v>
      </c>
      <c r="B64" s="166">
        <v>70.556080745861166</v>
      </c>
      <c r="C64" s="166">
        <v>74.169829759194727</v>
      </c>
      <c r="D64" s="166">
        <v>78.211836456570424</v>
      </c>
      <c r="E64" s="167">
        <v>82.339676810688417</v>
      </c>
      <c r="F64" s="166">
        <v>85.974004017618455</v>
      </c>
      <c r="G64" s="166">
        <v>90.019025851971179</v>
      </c>
      <c r="H64" s="166">
        <v>94.885595678867574</v>
      </c>
      <c r="I64" s="167">
        <v>100.01999846079738</v>
      </c>
      <c r="J64" s="166">
        <v>104.68842015046299</v>
      </c>
      <c r="K64" s="166">
        <v>109.73828515115144</v>
      </c>
      <c r="L64" s="168">
        <v>115.44076446465519</v>
      </c>
      <c r="M64" s="167">
        <v>121.27118186945917</v>
      </c>
      <c r="N64" s="164">
        <f>M64+N63</f>
        <v>126.77118186945917</v>
      </c>
      <c r="O64" s="164">
        <f>N64+O63</f>
        <v>132.41918186945918</v>
      </c>
      <c r="P64" s="150"/>
      <c r="Q64" s="150"/>
      <c r="R64" s="163"/>
      <c r="S64" s="165"/>
      <c r="T64" s="164"/>
      <c r="U64" s="164"/>
    </row>
    <row r="65" spans="1:21" x14ac:dyDescent="0.25">
      <c r="A65" s="72" t="s">
        <v>57</v>
      </c>
      <c r="B65" s="107">
        <v>153</v>
      </c>
      <c r="C65" s="107">
        <v>157</v>
      </c>
      <c r="D65" s="107">
        <v>163</v>
      </c>
      <c r="E65" s="108">
        <v>161</v>
      </c>
      <c r="F65" s="107">
        <v>166</v>
      </c>
      <c r="G65" s="107">
        <v>162</v>
      </c>
      <c r="H65" s="107">
        <v>162</v>
      </c>
      <c r="I65" s="108">
        <v>160</v>
      </c>
      <c r="J65" s="107">
        <v>158</v>
      </c>
      <c r="K65" s="107">
        <v>152</v>
      </c>
      <c r="L65" s="107">
        <v>152</v>
      </c>
      <c r="M65" s="108">
        <v>156</v>
      </c>
      <c r="N65" s="158">
        <v>155</v>
      </c>
      <c r="O65" s="158">
        <v>168</v>
      </c>
      <c r="P65" s="150"/>
      <c r="Q65" s="150"/>
      <c r="R65" s="72" t="s">
        <v>58</v>
      </c>
      <c r="S65" s="108">
        <v>161</v>
      </c>
      <c r="T65" s="107">
        <v>167</v>
      </c>
      <c r="U65" s="107">
        <v>173</v>
      </c>
    </row>
    <row r="66" spans="1:21" x14ac:dyDescent="0.25">
      <c r="A66" s="73" t="s">
        <v>59</v>
      </c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76"/>
      <c r="Q66" s="76"/>
      <c r="R66" s="73"/>
      <c r="S66" s="102"/>
      <c r="T66" s="102"/>
      <c r="U66" s="102"/>
    </row>
    <row r="67" spans="1:21" x14ac:dyDescent="0.25">
      <c r="A67" s="74"/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76"/>
      <c r="Q67" s="76"/>
      <c r="R67" s="74"/>
      <c r="S67" s="102"/>
      <c r="T67" s="102"/>
      <c r="U67" s="102"/>
    </row>
    <row r="68" spans="1:21" x14ac:dyDescent="0.25">
      <c r="A68" s="74" t="s">
        <v>60</v>
      </c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76"/>
      <c r="Q68" s="76"/>
      <c r="R68" s="74" t="s">
        <v>60</v>
      </c>
      <c r="S68" s="119"/>
      <c r="T68" s="119"/>
      <c r="U68" s="119"/>
    </row>
    <row r="69" spans="1:21" x14ac:dyDescent="0.25">
      <c r="A69" s="73" t="s">
        <v>61</v>
      </c>
      <c r="B69" s="110">
        <v>0.36</v>
      </c>
      <c r="C69" s="110">
        <v>0.33</v>
      </c>
      <c r="D69" s="110">
        <v>0.32</v>
      </c>
      <c r="E69" s="111">
        <v>0.32</v>
      </c>
      <c r="F69" s="110">
        <v>0.26</v>
      </c>
      <c r="G69" s="110">
        <v>0.24</v>
      </c>
      <c r="H69" s="110">
        <v>0.23</v>
      </c>
      <c r="I69" s="111">
        <v>0.19</v>
      </c>
      <c r="J69" s="110">
        <v>0.17</v>
      </c>
      <c r="K69" s="135">
        <v>0.18176529020621526</v>
      </c>
      <c r="L69" s="147">
        <v>0.17199999999999999</v>
      </c>
      <c r="M69" s="111">
        <v>0.15578136199704087</v>
      </c>
      <c r="N69" s="110">
        <v>0.14000000000000001</v>
      </c>
      <c r="O69" s="162">
        <v>0.1</v>
      </c>
      <c r="P69" s="76"/>
      <c r="Q69" s="76"/>
      <c r="R69" s="73" t="s">
        <v>61</v>
      </c>
      <c r="S69" s="111">
        <v>0.33</v>
      </c>
      <c r="T69" s="110">
        <v>0.23</v>
      </c>
      <c r="U69" s="110">
        <v>0.17</v>
      </c>
    </row>
    <row r="70" spans="1:21" x14ac:dyDescent="0.25">
      <c r="A70" s="73" t="s">
        <v>62</v>
      </c>
      <c r="B70" s="110">
        <v>0.17</v>
      </c>
      <c r="C70" s="110">
        <v>0.17</v>
      </c>
      <c r="D70" s="110">
        <v>0.18</v>
      </c>
      <c r="E70" s="111">
        <v>0.18</v>
      </c>
      <c r="F70" s="110">
        <v>0.19</v>
      </c>
      <c r="G70" s="110">
        <v>0.19</v>
      </c>
      <c r="H70" s="110">
        <v>0.16</v>
      </c>
      <c r="I70" s="111">
        <v>0.22</v>
      </c>
      <c r="J70" s="110">
        <v>0.22</v>
      </c>
      <c r="K70" s="135">
        <v>0.19750851898648872</v>
      </c>
      <c r="L70" s="147">
        <v>0.16700000000000001</v>
      </c>
      <c r="M70" s="111">
        <v>0.19457157271586925</v>
      </c>
      <c r="N70" s="110">
        <v>0.2</v>
      </c>
      <c r="O70" s="162">
        <v>0.21</v>
      </c>
      <c r="P70" s="76"/>
      <c r="Q70" s="76"/>
      <c r="R70" s="73" t="s">
        <v>62</v>
      </c>
      <c r="S70" s="111">
        <v>0.17</v>
      </c>
      <c r="T70" s="110">
        <v>0.19</v>
      </c>
      <c r="U70" s="110">
        <v>0.18</v>
      </c>
    </row>
    <row r="71" spans="1:21" x14ac:dyDescent="0.25">
      <c r="A71" s="73" t="s">
        <v>63</v>
      </c>
      <c r="B71" s="110">
        <v>7.0000000000000007E-2</v>
      </c>
      <c r="C71" s="110">
        <v>7.0000000000000007E-2</v>
      </c>
      <c r="D71" s="110">
        <v>0.06</v>
      </c>
      <c r="E71" s="111">
        <v>0.06</v>
      </c>
      <c r="F71" s="110">
        <v>7.0000000000000007E-2</v>
      </c>
      <c r="G71" s="110">
        <v>7.0000000000000007E-2</v>
      </c>
      <c r="H71" s="110">
        <v>0.09</v>
      </c>
      <c r="I71" s="111">
        <v>7.0000000000000007E-2</v>
      </c>
      <c r="J71" s="110">
        <v>0.08</v>
      </c>
      <c r="K71" s="135">
        <v>8.7624881557387221E-2</v>
      </c>
      <c r="L71" s="147">
        <v>7.1999999999999995E-2</v>
      </c>
      <c r="M71" s="111">
        <v>7.2976415264367517E-2</v>
      </c>
      <c r="N71" s="110">
        <v>0.08</v>
      </c>
      <c r="O71" s="162">
        <v>0.08</v>
      </c>
      <c r="P71" s="76"/>
      <c r="Q71" s="76"/>
      <c r="R71" s="73" t="s">
        <v>63</v>
      </c>
      <c r="S71" s="111">
        <v>7.0000000000000007E-2</v>
      </c>
      <c r="T71" s="110">
        <v>7.0000000000000007E-2</v>
      </c>
      <c r="U71" s="110">
        <v>0.08</v>
      </c>
    </row>
    <row r="72" spans="1:21" x14ac:dyDescent="0.25">
      <c r="A72" s="73" t="s">
        <v>64</v>
      </c>
      <c r="B72" s="110">
        <v>0.4</v>
      </c>
      <c r="C72" s="110">
        <v>0.43</v>
      </c>
      <c r="D72" s="110">
        <v>0.44</v>
      </c>
      <c r="E72" s="111">
        <v>0.44</v>
      </c>
      <c r="F72" s="110">
        <v>0.48</v>
      </c>
      <c r="G72" s="110">
        <v>0.5</v>
      </c>
      <c r="H72" s="110">
        <v>0.52</v>
      </c>
      <c r="I72" s="111">
        <v>0.52</v>
      </c>
      <c r="J72" s="110">
        <v>0.53</v>
      </c>
      <c r="K72" s="135">
        <v>0.53310130924990884</v>
      </c>
      <c r="L72" s="147">
        <v>0.58799999999999997</v>
      </c>
      <c r="M72" s="111">
        <v>0.57667065002272244</v>
      </c>
      <c r="N72" s="110">
        <v>0.57999999999999996</v>
      </c>
      <c r="O72" s="162">
        <v>0.61</v>
      </c>
      <c r="P72" s="76"/>
      <c r="Q72" s="76"/>
      <c r="R72" s="73" t="s">
        <v>64</v>
      </c>
      <c r="S72" s="111">
        <v>0.43</v>
      </c>
      <c r="T72" s="110">
        <v>0.51</v>
      </c>
      <c r="U72" s="110">
        <v>0.56999999999999995</v>
      </c>
    </row>
    <row r="73" spans="1:21" x14ac:dyDescent="0.25">
      <c r="A73" s="67"/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76"/>
      <c r="Q73" s="76"/>
      <c r="R73" s="67"/>
      <c r="S73" s="102"/>
      <c r="T73" s="102"/>
      <c r="U73" s="102"/>
    </row>
    <row r="74" spans="1:21" x14ac:dyDescent="0.25">
      <c r="A74" s="69" t="s">
        <v>65</v>
      </c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76"/>
      <c r="Q74" s="76"/>
      <c r="R74" s="69" t="s">
        <v>65</v>
      </c>
      <c r="S74" s="104"/>
      <c r="T74" s="104"/>
      <c r="U74" s="104"/>
    </row>
    <row r="75" spans="1:21" x14ac:dyDescent="0.25">
      <c r="A75" s="70" t="s">
        <v>66</v>
      </c>
      <c r="B75" s="112">
        <v>54</v>
      </c>
      <c r="C75" s="112">
        <v>38</v>
      </c>
      <c r="D75" s="112">
        <v>51</v>
      </c>
      <c r="E75" s="113">
        <v>39</v>
      </c>
      <c r="F75" s="112">
        <v>25</v>
      </c>
      <c r="G75" s="112">
        <v>20</v>
      </c>
      <c r="H75" s="112">
        <v>43</v>
      </c>
      <c r="I75" s="113">
        <v>25</v>
      </c>
      <c r="J75" s="112">
        <v>41</v>
      </c>
      <c r="K75" s="112">
        <v>26</v>
      </c>
      <c r="L75" s="117">
        <v>48</v>
      </c>
      <c r="M75" s="113">
        <v>26</v>
      </c>
      <c r="N75" s="117">
        <v>16</v>
      </c>
      <c r="O75" s="117">
        <v>35</v>
      </c>
      <c r="P75" s="76"/>
      <c r="Q75" s="76"/>
      <c r="R75" s="70" t="s">
        <v>66</v>
      </c>
      <c r="S75" s="113">
        <f>SUM(B75:E75)</f>
        <v>182</v>
      </c>
      <c r="T75" s="112">
        <f>SUM(F75:I75)</f>
        <v>113</v>
      </c>
      <c r="U75" s="112">
        <f>SUM(J75:M75)</f>
        <v>141</v>
      </c>
    </row>
    <row r="76" spans="1:21" x14ac:dyDescent="0.25">
      <c r="A76" s="74" t="s">
        <v>60</v>
      </c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14"/>
      <c r="M76" s="102"/>
      <c r="N76" s="114"/>
      <c r="O76" s="114"/>
      <c r="P76" s="76"/>
      <c r="Q76" s="76"/>
      <c r="R76" s="74" t="s">
        <v>60</v>
      </c>
      <c r="S76" s="102"/>
      <c r="T76" s="102"/>
      <c r="U76" s="102"/>
    </row>
    <row r="77" spans="1:21" x14ac:dyDescent="0.25">
      <c r="A77" s="73" t="s">
        <v>61</v>
      </c>
      <c r="B77" s="102">
        <v>1</v>
      </c>
      <c r="C77" s="102">
        <v>1</v>
      </c>
      <c r="D77" s="102">
        <v>2</v>
      </c>
      <c r="E77" s="103">
        <v>2</v>
      </c>
      <c r="F77" s="102">
        <v>2</v>
      </c>
      <c r="G77" s="102">
        <v>1</v>
      </c>
      <c r="H77" s="102">
        <v>3</v>
      </c>
      <c r="I77" s="103">
        <v>2</v>
      </c>
      <c r="J77" s="102">
        <v>0</v>
      </c>
      <c r="K77" s="102">
        <v>0</v>
      </c>
      <c r="L77" s="114">
        <v>0</v>
      </c>
      <c r="M77" s="103">
        <v>0</v>
      </c>
      <c r="N77" s="114">
        <v>0</v>
      </c>
      <c r="O77" s="114">
        <v>0</v>
      </c>
      <c r="P77" s="76"/>
      <c r="Q77" s="76"/>
      <c r="R77" s="73" t="s">
        <v>61</v>
      </c>
      <c r="S77" s="103">
        <f t="shared" ref="S77:S81" si="6">SUM(B77:E77)</f>
        <v>6</v>
      </c>
      <c r="T77" s="102">
        <f t="shared" ref="T77:T81" si="7">SUM(F77:I77)</f>
        <v>8</v>
      </c>
      <c r="U77" s="102">
        <f>SUM(J77:M77)</f>
        <v>0</v>
      </c>
    </row>
    <row r="78" spans="1:21" x14ac:dyDescent="0.25">
      <c r="A78" s="73" t="s">
        <v>62</v>
      </c>
      <c r="B78" s="102">
        <v>16</v>
      </c>
      <c r="C78" s="102">
        <v>10</v>
      </c>
      <c r="D78" s="102">
        <v>12</v>
      </c>
      <c r="E78" s="103">
        <v>8</v>
      </c>
      <c r="F78" s="102">
        <v>6</v>
      </c>
      <c r="G78" s="102">
        <v>2</v>
      </c>
      <c r="H78" s="102">
        <v>7</v>
      </c>
      <c r="I78" s="103">
        <v>6</v>
      </c>
      <c r="J78" s="102">
        <v>7</v>
      </c>
      <c r="K78" s="102">
        <v>7</v>
      </c>
      <c r="L78" s="145">
        <v>19</v>
      </c>
      <c r="M78" s="103">
        <v>12</v>
      </c>
      <c r="N78" s="114">
        <v>3</v>
      </c>
      <c r="O78" s="114">
        <v>14</v>
      </c>
      <c r="P78" s="76"/>
      <c r="Q78" s="76"/>
      <c r="R78" s="73" t="s">
        <v>62</v>
      </c>
      <c r="S78" s="103">
        <f t="shared" si="6"/>
        <v>46</v>
      </c>
      <c r="T78" s="102">
        <f t="shared" si="7"/>
        <v>21</v>
      </c>
      <c r="U78" s="102">
        <f>SUM(J78:M78)</f>
        <v>45</v>
      </c>
    </row>
    <row r="79" spans="1:21" x14ac:dyDescent="0.25">
      <c r="A79" s="73" t="s">
        <v>63</v>
      </c>
      <c r="B79" s="102">
        <v>8</v>
      </c>
      <c r="C79" s="102">
        <v>2</v>
      </c>
      <c r="D79" s="102">
        <v>4</v>
      </c>
      <c r="E79" s="103">
        <v>5</v>
      </c>
      <c r="F79" s="102">
        <v>2</v>
      </c>
      <c r="G79" s="102">
        <v>4</v>
      </c>
      <c r="H79" s="102">
        <v>3</v>
      </c>
      <c r="I79" s="103">
        <v>0</v>
      </c>
      <c r="J79" s="102">
        <v>5</v>
      </c>
      <c r="K79" s="102">
        <v>4</v>
      </c>
      <c r="L79" s="145">
        <v>5</v>
      </c>
      <c r="M79" s="103">
        <v>2</v>
      </c>
      <c r="N79" s="114">
        <v>1</v>
      </c>
      <c r="O79" s="114">
        <v>5</v>
      </c>
      <c r="P79" s="76"/>
      <c r="Q79" s="76"/>
      <c r="R79" s="73" t="s">
        <v>63</v>
      </c>
      <c r="S79" s="103">
        <f t="shared" si="6"/>
        <v>19</v>
      </c>
      <c r="T79" s="102">
        <f t="shared" si="7"/>
        <v>9</v>
      </c>
      <c r="U79" s="102">
        <f>SUM(J79:M79)</f>
        <v>16</v>
      </c>
    </row>
    <row r="80" spans="1:21" x14ac:dyDescent="0.25">
      <c r="A80" s="73" t="s">
        <v>64</v>
      </c>
      <c r="B80" s="102">
        <v>20</v>
      </c>
      <c r="C80" s="102">
        <v>19</v>
      </c>
      <c r="D80" s="102">
        <v>25</v>
      </c>
      <c r="E80" s="103">
        <v>22</v>
      </c>
      <c r="F80" s="102">
        <v>13</v>
      </c>
      <c r="G80" s="102">
        <v>10</v>
      </c>
      <c r="H80" s="102">
        <v>22</v>
      </c>
      <c r="I80" s="103">
        <v>15</v>
      </c>
      <c r="J80" s="102">
        <v>20</v>
      </c>
      <c r="K80" s="102">
        <v>11</v>
      </c>
      <c r="L80" s="145">
        <v>17</v>
      </c>
      <c r="M80" s="103">
        <v>10</v>
      </c>
      <c r="N80" s="114">
        <v>11</v>
      </c>
      <c r="O80" s="114">
        <v>13</v>
      </c>
      <c r="P80" s="76"/>
      <c r="Q80" s="76"/>
      <c r="R80" s="73" t="s">
        <v>64</v>
      </c>
      <c r="S80" s="103">
        <f t="shared" si="6"/>
        <v>86</v>
      </c>
      <c r="T80" s="102">
        <f t="shared" si="7"/>
        <v>60</v>
      </c>
      <c r="U80" s="102">
        <f>SUM(J80:M80)</f>
        <v>58</v>
      </c>
    </row>
    <row r="81" spans="1:21" x14ac:dyDescent="0.25">
      <c r="A81" s="73" t="s">
        <v>67</v>
      </c>
      <c r="B81" s="102">
        <v>9</v>
      </c>
      <c r="C81" s="102">
        <v>6</v>
      </c>
      <c r="D81" s="102">
        <v>8</v>
      </c>
      <c r="E81" s="103">
        <v>2</v>
      </c>
      <c r="F81" s="102">
        <v>2</v>
      </c>
      <c r="G81" s="102">
        <v>3</v>
      </c>
      <c r="H81" s="102">
        <v>8</v>
      </c>
      <c r="I81" s="103">
        <v>2</v>
      </c>
      <c r="J81" s="102">
        <v>9</v>
      </c>
      <c r="K81" s="102">
        <v>4</v>
      </c>
      <c r="L81" s="145">
        <v>7</v>
      </c>
      <c r="M81" s="103">
        <v>2</v>
      </c>
      <c r="N81" s="114">
        <v>1</v>
      </c>
      <c r="O81" s="114">
        <v>3</v>
      </c>
      <c r="P81" s="76"/>
      <c r="Q81" s="76"/>
      <c r="R81" s="73" t="s">
        <v>67</v>
      </c>
      <c r="S81" s="103">
        <f t="shared" si="6"/>
        <v>25</v>
      </c>
      <c r="T81" s="102">
        <f t="shared" si="7"/>
        <v>15</v>
      </c>
      <c r="U81" s="102">
        <f>SUM(J81:M81)</f>
        <v>22</v>
      </c>
    </row>
    <row r="82" spans="1:21" x14ac:dyDescent="0.25">
      <c r="A82" s="73"/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14"/>
      <c r="M82" s="102"/>
      <c r="N82" s="102"/>
      <c r="O82" s="102"/>
      <c r="P82" s="76"/>
      <c r="Q82" s="76"/>
      <c r="R82" s="73"/>
      <c r="S82" s="102"/>
      <c r="T82" s="102"/>
      <c r="U82" s="102"/>
    </row>
    <row r="83" spans="1:21" x14ac:dyDescent="0.25">
      <c r="A83" s="74" t="s">
        <v>68</v>
      </c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14"/>
      <c r="M83" s="102"/>
      <c r="N83" s="102"/>
      <c r="O83" s="102"/>
      <c r="P83" s="76"/>
      <c r="Q83" s="76"/>
      <c r="R83" s="74" t="s">
        <v>68</v>
      </c>
      <c r="S83" s="102"/>
      <c r="T83" s="102"/>
      <c r="U83" s="102"/>
    </row>
    <row r="84" spans="1:21" x14ac:dyDescent="0.25">
      <c r="A84" s="70" t="s">
        <v>69</v>
      </c>
      <c r="B84" s="98">
        <v>1280</v>
      </c>
      <c r="C84" s="98">
        <v>1302</v>
      </c>
      <c r="D84" s="98">
        <v>1348</v>
      </c>
      <c r="E84" s="116">
        <v>1361</v>
      </c>
      <c r="F84" s="98">
        <v>1379</v>
      </c>
      <c r="G84" s="98">
        <v>1396</v>
      </c>
      <c r="H84" s="98">
        <v>1428</v>
      </c>
      <c r="I84" s="116">
        <v>1442</v>
      </c>
      <c r="J84" s="98">
        <v>1482</v>
      </c>
      <c r="K84" s="98">
        <v>1508</v>
      </c>
      <c r="L84" s="98">
        <v>1552</v>
      </c>
      <c r="M84" s="116">
        <f>SUM(M86:M90)</f>
        <v>1577</v>
      </c>
      <c r="N84" s="98">
        <f>SUM(N86:N90)</f>
        <v>1593</v>
      </c>
      <c r="O84" s="98">
        <v>1627</v>
      </c>
      <c r="P84" s="76"/>
      <c r="Q84" s="76"/>
      <c r="R84" s="70" t="s">
        <v>69</v>
      </c>
      <c r="S84" s="97">
        <f>D84</f>
        <v>1348</v>
      </c>
      <c r="T84" s="96">
        <f>I84</f>
        <v>1442</v>
      </c>
      <c r="U84" s="96">
        <f>M84</f>
        <v>1577</v>
      </c>
    </row>
    <row r="85" spans="1:21" x14ac:dyDescent="0.25">
      <c r="A85" s="74" t="s">
        <v>60</v>
      </c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14"/>
      <c r="M85" s="102"/>
      <c r="N85" s="114"/>
      <c r="O85" s="114"/>
      <c r="P85" s="76"/>
      <c r="Q85" s="76"/>
      <c r="R85" s="74" t="s">
        <v>60</v>
      </c>
      <c r="S85" s="102"/>
      <c r="T85" s="102"/>
      <c r="U85" s="102"/>
    </row>
    <row r="86" spans="1:21" x14ac:dyDescent="0.25">
      <c r="A86" s="73" t="s">
        <v>61</v>
      </c>
      <c r="B86" s="114">
        <v>529</v>
      </c>
      <c r="C86" s="114">
        <v>516</v>
      </c>
      <c r="D86" s="114">
        <v>517</v>
      </c>
      <c r="E86" s="115">
        <v>502</v>
      </c>
      <c r="F86" s="114">
        <v>502</v>
      </c>
      <c r="G86" s="114">
        <v>503</v>
      </c>
      <c r="H86" s="114">
        <v>498</v>
      </c>
      <c r="I86" s="115">
        <v>500</v>
      </c>
      <c r="J86" s="114">
        <v>500</v>
      </c>
      <c r="K86" s="114">
        <v>500</v>
      </c>
      <c r="L86" s="114">
        <v>500</v>
      </c>
      <c r="M86" s="115">
        <v>499</v>
      </c>
      <c r="N86" s="114">
        <v>499</v>
      </c>
      <c r="O86" s="114">
        <v>499</v>
      </c>
      <c r="P86" s="76"/>
      <c r="Q86" s="76"/>
      <c r="R86" s="73" t="s">
        <v>61</v>
      </c>
      <c r="S86" s="103">
        <f t="shared" ref="S86:S90" si="8">D86</f>
        <v>517</v>
      </c>
      <c r="T86" s="102">
        <f>I86</f>
        <v>500</v>
      </c>
      <c r="U86" s="102">
        <f>M86</f>
        <v>499</v>
      </c>
    </row>
    <row r="87" spans="1:21" x14ac:dyDescent="0.25">
      <c r="A87" s="73" t="s">
        <v>62</v>
      </c>
      <c r="B87" s="114">
        <v>248</v>
      </c>
      <c r="C87" s="114">
        <v>257</v>
      </c>
      <c r="D87" s="114">
        <v>265</v>
      </c>
      <c r="E87" s="115">
        <v>270</v>
      </c>
      <c r="F87" s="114">
        <v>274</v>
      </c>
      <c r="G87" s="114">
        <v>275</v>
      </c>
      <c r="H87" s="114">
        <v>282</v>
      </c>
      <c r="I87" s="115">
        <v>290</v>
      </c>
      <c r="J87" s="114">
        <v>297</v>
      </c>
      <c r="K87" s="114">
        <v>304</v>
      </c>
      <c r="L87" s="114">
        <v>322</v>
      </c>
      <c r="M87" s="115">
        <v>334</v>
      </c>
      <c r="N87" s="114">
        <v>337</v>
      </c>
      <c r="O87" s="114">
        <v>350</v>
      </c>
      <c r="P87" s="76"/>
      <c r="Q87" s="76"/>
      <c r="R87" s="73" t="s">
        <v>62</v>
      </c>
      <c r="S87" s="103">
        <f t="shared" si="8"/>
        <v>265</v>
      </c>
      <c r="T87" s="102">
        <f t="shared" ref="T87:T90" si="9">I87</f>
        <v>290</v>
      </c>
      <c r="U87" s="102">
        <f t="shared" ref="U87:U90" si="10">M87</f>
        <v>334</v>
      </c>
    </row>
    <row r="88" spans="1:21" x14ac:dyDescent="0.25">
      <c r="A88" s="73" t="s">
        <v>63</v>
      </c>
      <c r="B88" s="114">
        <v>59</v>
      </c>
      <c r="C88" s="114">
        <v>61</v>
      </c>
      <c r="D88" s="114">
        <v>65</v>
      </c>
      <c r="E88" s="115">
        <v>69</v>
      </c>
      <c r="F88" s="114">
        <v>71</v>
      </c>
      <c r="G88" s="114">
        <v>75</v>
      </c>
      <c r="H88" s="114">
        <v>78</v>
      </c>
      <c r="I88" s="115">
        <v>78</v>
      </c>
      <c r="J88" s="114">
        <v>83</v>
      </c>
      <c r="K88" s="114">
        <v>87</v>
      </c>
      <c r="L88" s="114">
        <v>92</v>
      </c>
      <c r="M88" s="115">
        <v>94</v>
      </c>
      <c r="N88" s="114">
        <v>95</v>
      </c>
      <c r="O88" s="114">
        <v>100</v>
      </c>
      <c r="P88" s="76"/>
      <c r="Q88" s="76"/>
      <c r="R88" s="73" t="s">
        <v>63</v>
      </c>
      <c r="S88" s="103">
        <f t="shared" si="8"/>
        <v>65</v>
      </c>
      <c r="T88" s="102">
        <f t="shared" si="9"/>
        <v>78</v>
      </c>
      <c r="U88" s="102">
        <f t="shared" si="10"/>
        <v>94</v>
      </c>
    </row>
    <row r="89" spans="1:21" x14ac:dyDescent="0.25">
      <c r="A89" s="73" t="s">
        <v>64</v>
      </c>
      <c r="B89" s="114">
        <v>320</v>
      </c>
      <c r="C89" s="114">
        <v>338</v>
      </c>
      <c r="D89" s="114">
        <v>363</v>
      </c>
      <c r="E89" s="115">
        <v>381</v>
      </c>
      <c r="F89" s="114">
        <v>391</v>
      </c>
      <c r="G89" s="114">
        <v>400</v>
      </c>
      <c r="H89" s="114">
        <v>419</v>
      </c>
      <c r="I89" s="115">
        <v>425</v>
      </c>
      <c r="J89" s="114">
        <v>445</v>
      </c>
      <c r="K89" s="114">
        <v>456</v>
      </c>
      <c r="L89" s="114">
        <v>472</v>
      </c>
      <c r="M89" s="115">
        <v>482</v>
      </c>
      <c r="N89" s="114">
        <v>493</v>
      </c>
      <c r="O89" s="114">
        <v>506</v>
      </c>
      <c r="P89" s="76"/>
      <c r="Q89" s="76"/>
      <c r="R89" s="73" t="s">
        <v>64</v>
      </c>
      <c r="S89" s="103">
        <f t="shared" si="8"/>
        <v>363</v>
      </c>
      <c r="T89" s="102">
        <f t="shared" si="9"/>
        <v>425</v>
      </c>
      <c r="U89" s="102">
        <f t="shared" si="10"/>
        <v>482</v>
      </c>
    </row>
    <row r="90" spans="1:21" x14ac:dyDescent="0.25">
      <c r="A90" s="73" t="s">
        <v>67</v>
      </c>
      <c r="B90" s="114">
        <v>124</v>
      </c>
      <c r="C90" s="114">
        <v>130</v>
      </c>
      <c r="D90" s="114">
        <v>138</v>
      </c>
      <c r="E90" s="115">
        <v>139</v>
      </c>
      <c r="F90" s="114">
        <v>141</v>
      </c>
      <c r="G90" s="114">
        <v>143</v>
      </c>
      <c r="H90" s="114">
        <v>151</v>
      </c>
      <c r="I90" s="115">
        <v>149</v>
      </c>
      <c r="J90" s="114">
        <v>157</v>
      </c>
      <c r="K90" s="114">
        <v>161</v>
      </c>
      <c r="L90" s="114">
        <v>166</v>
      </c>
      <c r="M90" s="115">
        <v>168</v>
      </c>
      <c r="N90" s="114">
        <v>169</v>
      </c>
      <c r="O90" s="114">
        <v>172</v>
      </c>
      <c r="P90" s="76"/>
      <c r="Q90" s="76"/>
      <c r="R90" s="73" t="s">
        <v>67</v>
      </c>
      <c r="S90" s="103">
        <f t="shared" si="8"/>
        <v>138</v>
      </c>
      <c r="T90" s="102">
        <f t="shared" si="9"/>
        <v>149</v>
      </c>
      <c r="U90" s="102">
        <f t="shared" si="10"/>
        <v>168</v>
      </c>
    </row>
    <row r="91" spans="1:21" x14ac:dyDescent="0.25">
      <c r="A91" s="67"/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76"/>
      <c r="Q91" s="76"/>
      <c r="R91" s="67"/>
      <c r="S91" s="102"/>
      <c r="T91" s="102"/>
      <c r="U91" s="102"/>
    </row>
    <row r="92" spans="1:21" x14ac:dyDescent="0.25">
      <c r="A92" s="70" t="s">
        <v>70</v>
      </c>
      <c r="B92" s="117">
        <v>31</v>
      </c>
      <c r="C92" s="117">
        <v>26</v>
      </c>
      <c r="D92" s="117">
        <v>27</v>
      </c>
      <c r="E92" s="118">
        <v>27</v>
      </c>
      <c r="F92" s="117">
        <v>23</v>
      </c>
      <c r="G92" s="117">
        <v>18</v>
      </c>
      <c r="H92" s="117">
        <v>34</v>
      </c>
      <c r="I92" s="118">
        <v>25</v>
      </c>
      <c r="J92" s="117">
        <v>30</v>
      </c>
      <c r="K92" s="117">
        <v>15</v>
      </c>
      <c r="L92" s="117">
        <v>33</v>
      </c>
      <c r="M92" s="118">
        <v>18</v>
      </c>
      <c r="N92" s="117">
        <v>12</v>
      </c>
      <c r="O92" s="117">
        <v>26</v>
      </c>
      <c r="P92" s="76"/>
      <c r="Q92" s="76"/>
      <c r="R92" s="70" t="str">
        <f>A92</f>
        <v>Companies signing licenses</v>
      </c>
      <c r="S92" s="118">
        <v>104</v>
      </c>
      <c r="T92" s="117">
        <v>94</v>
      </c>
      <c r="U92" s="117">
        <v>89</v>
      </c>
    </row>
    <row r="93" spans="1:21" x14ac:dyDescent="0.25">
      <c r="A93" s="73" t="s">
        <v>71</v>
      </c>
      <c r="B93" s="114">
        <v>19</v>
      </c>
      <c r="C93" s="114">
        <v>12</v>
      </c>
      <c r="D93" s="114">
        <v>17</v>
      </c>
      <c r="E93" s="115">
        <v>11</v>
      </c>
      <c r="F93" s="114">
        <v>14</v>
      </c>
      <c r="G93" s="114">
        <v>12</v>
      </c>
      <c r="H93" s="114">
        <v>16</v>
      </c>
      <c r="I93" s="115">
        <v>13</v>
      </c>
      <c r="J93" s="114">
        <v>17</v>
      </c>
      <c r="K93" s="114">
        <v>10</v>
      </c>
      <c r="L93" s="114">
        <v>23</v>
      </c>
      <c r="M93" s="115">
        <v>9</v>
      </c>
      <c r="N93" s="114">
        <v>9</v>
      </c>
      <c r="O93" s="114">
        <v>19</v>
      </c>
      <c r="P93" s="76"/>
      <c r="Q93" s="76"/>
      <c r="R93" s="73" t="str">
        <f>A93</f>
        <v>Existing customers</v>
      </c>
      <c r="S93" s="120">
        <f>S92-S94</f>
        <v>52</v>
      </c>
      <c r="T93" s="114">
        <f>T92-T94</f>
        <v>49</v>
      </c>
      <c r="U93" s="148">
        <f>U92-U94</f>
        <v>52</v>
      </c>
    </row>
    <row r="94" spans="1:21" x14ac:dyDescent="0.25">
      <c r="A94" s="73" t="s">
        <v>72</v>
      </c>
      <c r="B94" s="114">
        <v>12</v>
      </c>
      <c r="C94" s="114">
        <v>14</v>
      </c>
      <c r="D94" s="114">
        <v>10</v>
      </c>
      <c r="E94" s="115">
        <v>16</v>
      </c>
      <c r="F94" s="114">
        <v>9</v>
      </c>
      <c r="G94" s="114">
        <v>6</v>
      </c>
      <c r="H94" s="114">
        <v>18</v>
      </c>
      <c r="I94" s="115">
        <v>12</v>
      </c>
      <c r="J94" s="114">
        <v>13</v>
      </c>
      <c r="K94" s="114">
        <v>5</v>
      </c>
      <c r="L94" s="114">
        <v>10</v>
      </c>
      <c r="M94" s="115">
        <v>9</v>
      </c>
      <c r="N94" s="114">
        <v>3</v>
      </c>
      <c r="O94" s="114">
        <v>5</v>
      </c>
      <c r="P94" s="76"/>
      <c r="Q94" s="76"/>
      <c r="R94" s="73" t="str">
        <f>A94</f>
        <v>New licensees</v>
      </c>
      <c r="S94" s="115">
        <f>SUM(B94:E94)</f>
        <v>52</v>
      </c>
      <c r="T94" s="114">
        <f>SUM(F94:I94)</f>
        <v>45</v>
      </c>
      <c r="U94" s="114">
        <f>SUM(J94:M94)</f>
        <v>37</v>
      </c>
    </row>
    <row r="95" spans="1:21" s="82" customFormat="1" x14ac:dyDescent="0.25">
      <c r="A95" s="75"/>
      <c r="B95" s="114"/>
      <c r="C95" s="114"/>
      <c r="D95" s="114"/>
      <c r="E95" s="114"/>
      <c r="F95" s="114"/>
      <c r="G95" s="114"/>
      <c r="H95" s="114"/>
      <c r="I95" s="114"/>
      <c r="J95" s="114"/>
      <c r="K95" s="114"/>
      <c r="L95" s="114"/>
      <c r="M95" s="114"/>
      <c r="N95" s="114"/>
      <c r="O95" s="114"/>
      <c r="P95" s="76"/>
      <c r="Q95" s="76"/>
      <c r="R95" s="75"/>
      <c r="S95" s="114"/>
      <c r="T95" s="114"/>
      <c r="U95" s="114"/>
    </row>
    <row r="96" spans="1:21" s="82" customFormat="1" x14ac:dyDescent="0.25">
      <c r="A96" s="70" t="s">
        <v>73</v>
      </c>
      <c r="B96" s="112">
        <v>397</v>
      </c>
      <c r="C96" s="112">
        <v>411</v>
      </c>
      <c r="D96" s="112">
        <v>421</v>
      </c>
      <c r="E96" s="113">
        <v>437</v>
      </c>
      <c r="F96" s="112">
        <v>446</v>
      </c>
      <c r="G96" s="112">
        <v>452</v>
      </c>
      <c r="H96" s="112">
        <v>467</v>
      </c>
      <c r="I96" s="113">
        <v>479</v>
      </c>
      <c r="J96" s="112">
        <v>491</v>
      </c>
      <c r="K96" s="112">
        <v>496</v>
      </c>
      <c r="L96" s="117">
        <v>506</v>
      </c>
      <c r="M96" s="113">
        <v>511</v>
      </c>
      <c r="N96" s="117">
        <v>514</v>
      </c>
      <c r="O96" s="117">
        <f>N96+O94</f>
        <v>519</v>
      </c>
      <c r="P96" s="76"/>
      <c r="Q96" s="76"/>
      <c r="R96" s="70" t="str">
        <f>A96</f>
        <v>Total Number of Licensees</v>
      </c>
      <c r="S96" s="113">
        <v>437</v>
      </c>
      <c r="T96" s="96">
        <f t="shared" ref="T96" si="11">I96</f>
        <v>479</v>
      </c>
      <c r="U96" s="117">
        <v>511</v>
      </c>
    </row>
    <row r="97" spans="14:17" x14ac:dyDescent="0.25">
      <c r="N97" s="77"/>
      <c r="O97" s="77"/>
      <c r="P97" s="76"/>
      <c r="Q97" s="76"/>
    </row>
    <row r="98" spans="14:17" x14ac:dyDescent="0.25">
      <c r="N98" s="77"/>
      <c r="O98" s="77"/>
      <c r="P98" s="76"/>
      <c r="Q98" s="76"/>
    </row>
    <row r="99" spans="14:17" x14ac:dyDescent="0.25">
      <c r="N99" s="76"/>
      <c r="O99" s="76"/>
      <c r="P99" s="76"/>
      <c r="Q99" s="76"/>
    </row>
    <row r="100" spans="14:17" x14ac:dyDescent="0.25">
      <c r="N100" s="76"/>
      <c r="O100" s="76"/>
      <c r="P100" s="76"/>
      <c r="Q100" s="76"/>
    </row>
    <row r="101" spans="14:17" x14ac:dyDescent="0.25">
      <c r="N101" s="76"/>
      <c r="O101" s="76"/>
      <c r="P101" s="76"/>
      <c r="Q101" s="76"/>
    </row>
  </sheetData>
  <pageMargins left="0.70866141732283472" right="0.70866141732283472" top="0.74803149606299213" bottom="0.74803149606299213" header="0.31496062992125984" footer="0.31496062992125984"/>
  <pageSetup paperSize="8" scale="72" pageOrder="overThenDown" orientation="portrait" r:id="rId1"/>
  <headerFooter>
    <oddHeader>&amp;L&amp;"-,Bold"Arm Limited is a subsidiary of 
SoftBank Group Corp.&amp;"-,Regular"
&amp;C&amp;"-,Bold"FY2018 Q2
(July 01 to September 30, 2018)&amp;R&amp;"-,Bold"Historical Financial Data 
and Non-Financial KPIs</oddHeader>
    <oddFooter>&amp;LFor more information go to 
www.arm.com/ir&amp;C&amp;P of &amp;N&amp;R&amp;D</oddFooter>
  </headerFooter>
  <ignoredErrors>
    <ignoredError sqref="S10:U13 S35:U39 S17:U29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e13efd2c-e065-4f72-ad76-99620292b057">
      <UserInfo>
        <DisplayName>Barnaby Rix</DisplayName>
        <AccountId>17</AccountId>
        <AccountType/>
      </UserInfo>
      <UserInfo>
        <DisplayName>Owen Lewis</DisplayName>
        <AccountId>15</AccountId>
        <AccountType/>
      </UserInfo>
      <UserInfo>
        <DisplayName>Catherine Tan</DisplayName>
        <AccountId>26</AccountId>
        <AccountType/>
      </UserInfo>
      <UserInfo>
        <DisplayName>Christian Bowsher</DisplayName>
        <AccountId>27</AccountId>
        <AccountType/>
      </UserInfo>
      <UserInfo>
        <DisplayName>Emma Plowman</DisplayName>
        <AccountId>28</AccountId>
        <AccountType/>
      </UserInfo>
      <UserInfo>
        <DisplayName>Michele Nash</DisplayName>
        <AccountId>29</AccountId>
        <AccountType/>
      </UserInfo>
      <UserInfo>
        <DisplayName>Sarita Haggart</DisplayName>
        <AccountId>30</AccountId>
        <AccountType/>
      </UserInfo>
      <UserInfo>
        <DisplayName>Stuart Umney</DisplayName>
        <AccountId>31</AccountId>
        <AccountType/>
      </UserInfo>
      <UserInfo>
        <DisplayName>Tim Pullen</DisplayName>
        <AccountId>32</AccountId>
        <AccountType/>
      </UserInfo>
      <UserInfo>
        <DisplayName>Richard Donaldson</DisplayName>
        <AccountId>20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0AD175BD513A48824DA593425A8FB5" ma:contentTypeVersion="6" ma:contentTypeDescription="Create a new document." ma:contentTypeScope="" ma:versionID="301af8298b4bb3a6c9a5ac3b939c9acf">
  <xsd:schema xmlns:xsd="http://www.w3.org/2001/XMLSchema" xmlns:xs="http://www.w3.org/2001/XMLSchema" xmlns:p="http://schemas.microsoft.com/office/2006/metadata/properties" xmlns:ns2="e13efd2c-e065-4f72-ad76-99620292b057" xmlns:ns3="eef75f59-0989-4fb2-9535-a98fbaee0232" targetNamespace="http://schemas.microsoft.com/office/2006/metadata/properties" ma:root="true" ma:fieldsID="087a865ecbddadfa1f7d31facd1c0410" ns2:_="" ns3:_="">
    <xsd:import namespace="e13efd2c-e065-4f72-ad76-99620292b057"/>
    <xsd:import namespace="eef75f59-0989-4fb2-9535-a98fbaee023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3efd2c-e065-4f72-ad76-99620292b05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f75f59-0989-4fb2-9535-a98fbaee02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C2B4E78-0336-4961-B61F-C5C145231BE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3B45654-C9C4-4572-9744-A2D6DC28EFE1}">
  <ds:schemaRefs>
    <ds:schemaRef ds:uri="http://schemas.microsoft.com/office/2006/metadata/properties"/>
    <ds:schemaRef ds:uri="e13efd2c-e065-4f72-ad76-99620292b057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eef75f59-0989-4fb2-9535-a98fbaee0232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A6E9BCF-0BB6-4A91-8483-3C399B3B9E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3efd2c-e065-4f72-ad76-99620292b057"/>
    <ds:schemaRef ds:uri="eef75f59-0989-4fb2-9535-a98fbaee023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ARM KPIs</vt:lpstr>
      <vt:lpstr>'ARM KPIs'!Print_Area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Thornton</dc:creator>
  <cp:keywords/>
  <dc:description/>
  <cp:lastModifiedBy>Ian Thornton</cp:lastModifiedBy>
  <cp:revision/>
  <cp:lastPrinted>2018-04-30T15:52:10Z</cp:lastPrinted>
  <dcterms:created xsi:type="dcterms:W3CDTF">2016-10-18T11:40:56Z</dcterms:created>
  <dcterms:modified xsi:type="dcterms:W3CDTF">2018-11-01T10:41:14Z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0x010100240AD175BD513A48824DA593425A8FB5</vt:lpwstr>
  </property>
</Properties>
</file>